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65" yWindow="0" windowWidth="20730" windowHeight="11760"/>
  </bookViews>
  <sheets>
    <sheet name="Game Summary" sheetId="9" r:id="rId1"/>
    <sheet name="1st half breakdown" sheetId="1" r:id="rId2"/>
    <sheet name="2nd half breakdown" sheetId="8" r:id="rId3"/>
    <sheet name="Overtime breakdown" sheetId="10" r:id="rId4"/>
  </sheets>
  <definedNames>
    <definedName name="_xlnm._FilterDatabase" localSheetId="1" hidden="1">'1st half breakdown'!$B$7:$O$7</definedName>
    <definedName name="_xlnm._FilterDatabase" localSheetId="2" hidden="1">'2nd half breakdown'!$B$7:$O$7</definedName>
    <definedName name="_xlnm._FilterDatabase" localSheetId="3" hidden="1">'Overtime breakdown'!$B$7:$O$7</definedName>
    <definedName name="_xlnm.Print_Area" localSheetId="1">'1st half breakdown'!$A$1:$O$97</definedName>
    <definedName name="_xlnm.Print_Area" localSheetId="2">'2nd half breakdown'!$A$1:$O$97</definedName>
    <definedName name="_xlnm.Print_Area" localSheetId="0">'Game Summary'!$A$1:$J$50</definedName>
    <definedName name="_xlnm.Print_Area" localSheetId="3">'Overtime breakdown'!$A$1:$O$97</definedName>
    <definedName name="_xlnm.Print_Titles" localSheetId="1">'1st half breakdown'!$1:$9</definedName>
    <definedName name="_xlnm.Print_Titles" localSheetId="2">'2nd half breakdown'!$1:$9</definedName>
    <definedName name="_xlnm.Print_Titles" localSheetId="3">'Overtime breakdown'!$1:$9</definedName>
  </definedNames>
  <calcPr calcId="125725"/>
  <fileRecoveryPr repairLoad="1"/>
</workbook>
</file>

<file path=xl/calcChain.xml><?xml version="1.0" encoding="utf-8"?>
<calcChain xmlns="http://schemas.openxmlformats.org/spreadsheetml/2006/main">
  <c r="T53" i="1"/>
  <c r="T52"/>
  <c r="T51"/>
  <c r="T50"/>
  <c r="T49"/>
  <c r="T48"/>
  <c r="T47"/>
  <c r="T46"/>
  <c r="T45"/>
  <c r="T44"/>
  <c r="T43"/>
  <c r="C1" i="8"/>
  <c r="D1" s="1"/>
  <c r="C3" i="10"/>
  <c r="D3" s="1"/>
  <c r="C2"/>
  <c r="D2" s="1"/>
  <c r="C1"/>
  <c r="D1" s="1"/>
  <c r="C3" i="8"/>
  <c r="D3" s="1"/>
  <c r="C2"/>
  <c r="D2" s="1"/>
  <c r="T15" i="1"/>
  <c r="T16"/>
  <c r="T17"/>
  <c r="T18"/>
  <c r="T19"/>
  <c r="T20"/>
  <c r="T21"/>
  <c r="T22"/>
  <c r="T23"/>
  <c r="T24"/>
  <c r="T25"/>
  <c r="T26"/>
  <c r="T27"/>
  <c r="T28"/>
  <c r="T29"/>
  <c r="T30"/>
  <c r="T31"/>
  <c r="T37"/>
  <c r="T38"/>
  <c r="T39"/>
  <c r="T40"/>
  <c r="T41"/>
  <c r="T42"/>
  <c r="T54"/>
  <c r="T36"/>
  <c r="T34"/>
  <c r="S6" i="8"/>
  <c r="S6" i="10"/>
  <c r="S6" i="1"/>
  <c r="S5" i="8"/>
  <c r="S5" i="10"/>
  <c r="S5" i="1"/>
  <c r="S4" i="8"/>
  <c r="S4" i="10"/>
  <c r="S4" i="1"/>
  <c r="E7" i="10"/>
  <c r="D7"/>
  <c r="C7"/>
  <c r="E7" i="8"/>
  <c r="D7"/>
  <c r="C7"/>
  <c r="E7" i="1"/>
  <c r="D7"/>
  <c r="C7"/>
  <c r="AE7" i="10"/>
  <c r="AC7"/>
  <c r="AC7" i="1"/>
  <c r="AC7" i="8"/>
  <c r="D9" i="9"/>
  <c r="AA7" i="10"/>
  <c r="Y7"/>
  <c r="AE6"/>
  <c r="AC6"/>
  <c r="AF6"/>
  <c r="AA6"/>
  <c r="Y6"/>
  <c r="Z6"/>
  <c r="G32" i="9"/>
  <c r="AE5" i="10"/>
  <c r="AC5"/>
  <c r="AF5"/>
  <c r="AA5"/>
  <c r="Y5"/>
  <c r="Z5"/>
  <c r="G26" i="9"/>
  <c r="AB5" i="10"/>
  <c r="AE4"/>
  <c r="AC4"/>
  <c r="AD4"/>
  <c r="AA4"/>
  <c r="Y4"/>
  <c r="Z4"/>
  <c r="G21" i="9"/>
  <c r="AB4" i="10"/>
  <c r="AE7" i="8"/>
  <c r="AF7"/>
  <c r="AA7"/>
  <c r="Y7"/>
  <c r="AB7"/>
  <c r="AE6"/>
  <c r="AC6"/>
  <c r="AF6"/>
  <c r="AA6"/>
  <c r="Y6"/>
  <c r="AB6"/>
  <c r="AE5"/>
  <c r="AC5"/>
  <c r="AF5"/>
  <c r="AA5"/>
  <c r="Y5"/>
  <c r="AB5"/>
  <c r="AE4"/>
  <c r="AC4"/>
  <c r="AA4"/>
  <c r="Y4"/>
  <c r="Z4"/>
  <c r="F20" i="9"/>
  <c r="AE7" i="1"/>
  <c r="AF7"/>
  <c r="AA7"/>
  <c r="Y7"/>
  <c r="AE6"/>
  <c r="AC6"/>
  <c r="AF6"/>
  <c r="AA6"/>
  <c r="Y6"/>
  <c r="AB6"/>
  <c r="AE5"/>
  <c r="AC5"/>
  <c r="AD5"/>
  <c r="AF5"/>
  <c r="AA5"/>
  <c r="Y5"/>
  <c r="AB5"/>
  <c r="AE4"/>
  <c r="AC4"/>
  <c r="AA4"/>
  <c r="Y4"/>
  <c r="AB4"/>
  <c r="I97" i="10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W7"/>
  <c r="U7"/>
  <c r="V7"/>
  <c r="W6"/>
  <c r="U6"/>
  <c r="X6"/>
  <c r="W5"/>
  <c r="U5"/>
  <c r="V5"/>
  <c r="W4"/>
  <c r="U4"/>
  <c r="V4"/>
  <c r="X4"/>
  <c r="I3"/>
  <c r="T54" s="1"/>
  <c r="I3" i="8"/>
  <c r="T54" s="1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W7"/>
  <c r="U7"/>
  <c r="V7"/>
  <c r="X7"/>
  <c r="W6"/>
  <c r="U6"/>
  <c r="X6"/>
  <c r="W5"/>
  <c r="U5"/>
  <c r="X5"/>
  <c r="W4"/>
  <c r="U4"/>
  <c r="X4"/>
  <c r="I8" i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T12"/>
  <c r="T14"/>
  <c r="C1"/>
  <c r="D1"/>
  <c r="C2"/>
  <c r="D2"/>
  <c r="C3"/>
  <c r="D3"/>
  <c r="U4"/>
  <c r="X4"/>
  <c r="W4"/>
  <c r="U5"/>
  <c r="X5"/>
  <c r="W5"/>
  <c r="U6"/>
  <c r="X6"/>
  <c r="W6"/>
  <c r="U7"/>
  <c r="B9" i="9"/>
  <c r="W7" i="1"/>
  <c r="AF4" i="10"/>
  <c r="Z7"/>
  <c r="AD7"/>
  <c r="AB4" i="8"/>
  <c r="AF4"/>
  <c r="AD7"/>
  <c r="AF4" i="1"/>
  <c r="AD4"/>
  <c r="E17" i="9"/>
  <c r="T12" i="10"/>
  <c r="AD5" i="8"/>
  <c r="F22" i="9"/>
  <c r="AB7" i="1"/>
  <c r="AD5" i="10"/>
  <c r="AB6"/>
  <c r="X7" i="1"/>
  <c r="Z6" i="8"/>
  <c r="F33" i="9"/>
  <c r="AD6" i="8"/>
  <c r="F29" i="9"/>
  <c r="X5" i="10"/>
  <c r="AB7"/>
  <c r="X7"/>
  <c r="AF7"/>
  <c r="G17" i="9"/>
  <c r="G16"/>
  <c r="F28"/>
  <c r="T14" i="8"/>
  <c r="T29" i="10"/>
  <c r="T25"/>
  <c r="T21"/>
  <c r="T17"/>
  <c r="T30" i="8"/>
  <c r="T26"/>
  <c r="T22"/>
  <c r="T18"/>
  <c r="T28" i="10"/>
  <c r="T24"/>
  <c r="T20"/>
  <c r="T16"/>
  <c r="T29" i="8"/>
  <c r="T25"/>
  <c r="T21"/>
  <c r="T17"/>
  <c r="T31" i="10"/>
  <c r="T27"/>
  <c r="T23"/>
  <c r="T19"/>
  <c r="T15"/>
  <c r="T28" i="8"/>
  <c r="T24"/>
  <c r="T20"/>
  <c r="T16"/>
  <c r="T30" i="10"/>
  <c r="T26"/>
  <c r="T22"/>
  <c r="T18"/>
  <c r="T31" i="8"/>
  <c r="T27"/>
  <c r="T23"/>
  <c r="T19"/>
  <c r="T15"/>
  <c r="D12" i="9"/>
  <c r="V5" i="1"/>
  <c r="E24" i="9"/>
  <c r="E23"/>
  <c r="E22"/>
  <c r="T14" i="10"/>
  <c r="T12" i="8"/>
  <c r="C9" i="9"/>
  <c r="H23"/>
  <c r="F23"/>
  <c r="Z7" i="8"/>
  <c r="Z4" i="1"/>
  <c r="H20" i="9"/>
  <c r="G22"/>
  <c r="V4" i="8"/>
  <c r="F18" i="9"/>
  <c r="G23"/>
  <c r="G33"/>
  <c r="G27"/>
  <c r="V6" i="8"/>
  <c r="H22" i="9"/>
  <c r="Z7" i="1"/>
  <c r="V4"/>
  <c r="E19" i="9" s="1"/>
  <c r="AD6" i="10"/>
  <c r="V7" i="1"/>
  <c r="AD6"/>
  <c r="H29" i="9"/>
  <c r="E25"/>
  <c r="Z5" i="1"/>
  <c r="E26" i="9" s="1"/>
  <c r="F19"/>
  <c r="V6" i="1"/>
  <c r="E30" i="9" s="1"/>
  <c r="B12"/>
  <c r="F12" s="1"/>
  <c r="G12" s="1"/>
  <c r="AD4" i="8"/>
  <c r="H16" i="9"/>
  <c r="T34" i="8"/>
  <c r="T39"/>
  <c r="T43"/>
  <c r="T47"/>
  <c r="T51"/>
  <c r="T34" i="10"/>
  <c r="T39"/>
  <c r="T43"/>
  <c r="T47"/>
  <c r="T51"/>
  <c r="H21" i="9"/>
  <c r="G20"/>
  <c r="F21"/>
  <c r="F32"/>
  <c r="E16"/>
  <c r="V5" i="8"/>
  <c r="F25" i="9"/>
  <c r="T36" i="8"/>
  <c r="T40"/>
  <c r="T44"/>
  <c r="T48"/>
  <c r="T52"/>
  <c r="T36" i="10"/>
  <c r="T40"/>
  <c r="T44"/>
  <c r="T48"/>
  <c r="T52"/>
  <c r="T37" i="8"/>
  <c r="T41"/>
  <c r="T45"/>
  <c r="T49"/>
  <c r="T53"/>
  <c r="T37" i="10"/>
  <c r="T41"/>
  <c r="T45"/>
  <c r="T49"/>
  <c r="T53"/>
  <c r="V6"/>
  <c r="Z6" i="1"/>
  <c r="H33" i="9" s="1"/>
  <c r="Z5" i="8"/>
  <c r="T38"/>
  <c r="T42"/>
  <c r="T46"/>
  <c r="T50"/>
  <c r="T38" i="10"/>
  <c r="T42"/>
  <c r="T46"/>
  <c r="T50"/>
  <c r="H25" i="9"/>
  <c r="G25"/>
  <c r="G24"/>
  <c r="F16"/>
  <c r="E27"/>
  <c r="E31"/>
  <c r="E18"/>
  <c r="F31"/>
  <c r="F30"/>
  <c r="G18"/>
  <c r="G19"/>
  <c r="E28"/>
  <c r="E29"/>
  <c r="H28"/>
  <c r="G31"/>
  <c r="G30"/>
  <c r="E20"/>
  <c r="E21"/>
  <c r="AD7" i="1"/>
  <c r="F27" i="9"/>
  <c r="G29"/>
  <c r="G28"/>
  <c r="F26"/>
  <c r="F17"/>
  <c r="H24"/>
  <c r="H17"/>
  <c r="F24"/>
  <c r="H31" l="1"/>
  <c r="E32"/>
  <c r="H18"/>
  <c r="H19"/>
  <c r="H30"/>
  <c r="H27"/>
  <c r="H32"/>
  <c r="E33"/>
  <c r="H26"/>
</calcChain>
</file>

<file path=xl/sharedStrings.xml><?xml version="1.0" encoding="utf-8"?>
<sst xmlns="http://schemas.openxmlformats.org/spreadsheetml/2006/main" count="897" uniqueCount="174">
  <si>
    <t>Violation</t>
  </si>
  <si>
    <t>Foul</t>
  </si>
  <si>
    <t>R</t>
  </si>
  <si>
    <t>U1</t>
  </si>
  <si>
    <t>U2</t>
  </si>
  <si>
    <t>Visitor</t>
  </si>
  <si>
    <t>Home</t>
  </si>
  <si>
    <t>Correct</t>
  </si>
  <si>
    <t>Date:</t>
  </si>
  <si>
    <t>Game or Tape Time</t>
  </si>
  <si>
    <t>Accuracy</t>
  </si>
  <si>
    <t>push</t>
  </si>
  <si>
    <t>block</t>
  </si>
  <si>
    <t>hit</t>
  </si>
  <si>
    <t>Fouls</t>
  </si>
  <si>
    <t>Violations</t>
  </si>
  <si>
    <t>Reviewed by:</t>
  </si>
  <si>
    <t>Visitor:</t>
  </si>
  <si>
    <t>Home:</t>
  </si>
  <si>
    <t>Review date:</t>
  </si>
  <si>
    <r>
      <t xml:space="preserve">Game tape viewer used:
</t>
    </r>
    <r>
      <rPr>
        <i/>
        <sz val="9"/>
        <color indexed="8"/>
        <rFont val="Calibri"/>
        <family val="2"/>
      </rPr>
      <t>(For breakdown time reference when game clock is not included in the video.)</t>
    </r>
  </si>
  <si>
    <t>Score</t>
  </si>
  <si>
    <t>KEY:</t>
  </si>
  <si>
    <t>Out of B</t>
  </si>
  <si>
    <t>out of bounds</t>
  </si>
  <si>
    <t>Push</t>
  </si>
  <si>
    <t>Travel</t>
  </si>
  <si>
    <t>traveling</t>
  </si>
  <si>
    <t>Hit</t>
  </si>
  <si>
    <t>Held ball</t>
  </si>
  <si>
    <t>held/jump ball</t>
  </si>
  <si>
    <t>Hold</t>
  </si>
  <si>
    <t>hands</t>
  </si>
  <si>
    <t>Dbl Dbb</t>
  </si>
  <si>
    <t>double dribble</t>
  </si>
  <si>
    <t>Hand Ck</t>
  </si>
  <si>
    <t>hand check</t>
  </si>
  <si>
    <t>Carry</t>
  </si>
  <si>
    <t>illegal dribble</t>
  </si>
  <si>
    <t>Block</t>
  </si>
  <si>
    <t>Kick</t>
  </si>
  <si>
    <t>kick ball</t>
  </si>
  <si>
    <t>Charge</t>
  </si>
  <si>
    <t>Shot Clk</t>
  </si>
  <si>
    <t>shot clock violation</t>
  </si>
  <si>
    <t>3-Sec</t>
  </si>
  <si>
    <t>5-Sec</t>
  </si>
  <si>
    <t>10-Sec</t>
  </si>
  <si>
    <t>Back Ct</t>
  </si>
  <si>
    <t>back court violation</t>
  </si>
  <si>
    <t>BI / GT</t>
  </si>
  <si>
    <t>basket int, goal tend</t>
  </si>
  <si>
    <t>Intentional foul</t>
  </si>
  <si>
    <t>Misc</t>
  </si>
  <si>
    <t>any other</t>
  </si>
  <si>
    <t>Flagrant foul</t>
  </si>
  <si>
    <t>3-sec in lane</t>
  </si>
  <si>
    <t>5-sec closely guard</t>
  </si>
  <si>
    <t>10-sec backcourt</t>
  </si>
  <si>
    <t>legal/incidental/no contact</t>
  </si>
  <si>
    <t>Legal</t>
  </si>
  <si>
    <t>Unk</t>
  </si>
  <si>
    <t>T - Admin</t>
  </si>
  <si>
    <t>T - Class A</t>
  </si>
  <si>
    <t>T - Class B</t>
  </si>
  <si>
    <t>T - Player/Sub</t>
  </si>
  <si>
    <t>T - Bench</t>
  </si>
  <si>
    <t>L</t>
  </si>
  <si>
    <t>C</t>
  </si>
  <si>
    <t>T</t>
  </si>
  <si>
    <t>Lead</t>
  </si>
  <si>
    <t>Center</t>
  </si>
  <si>
    <t>Trail</t>
  </si>
  <si>
    <t>Floor position</t>
  </si>
  <si>
    <t>Half Score:</t>
  </si>
  <si>
    <t>Incorrect</t>
  </si>
  <si>
    <t>Referee</t>
  </si>
  <si>
    <t>Umpire 1</t>
  </si>
  <si>
    <t>Umpire 2</t>
  </si>
  <si>
    <t>Crew Total</t>
  </si>
  <si>
    <t>Total</t>
  </si>
  <si>
    <t>1st half</t>
  </si>
  <si>
    <t>2nd half</t>
  </si>
  <si>
    <t>Overtime</t>
  </si>
  <si>
    <t>Summary</t>
  </si>
  <si>
    <t>Site:</t>
  </si>
  <si>
    <t>Instructions and suggestions:</t>
  </si>
  <si>
    <t>* On the Game Summary tab, fill in yellow cells, including officials' names, teams, and final score.</t>
  </si>
  <si>
    <t xml:space="preserve">* In the breakdown tabs, enter the game tape review data: </t>
  </si>
  <si>
    <t>* The spreadsheet will automatically calculate the accuracies in the Game Summary.</t>
  </si>
  <si>
    <t>TOTAL</t>
  </si>
  <si>
    <t>INDIVIDUAL SUMMARY:</t>
  </si>
  <si>
    <t>CREW SUMMARY:</t>
  </si>
  <si>
    <t>1st Half Breakdown</t>
  </si>
  <si>
    <t>Flagrant I</t>
  </si>
  <si>
    <t>Flagrant II</t>
  </si>
  <si>
    <t>call unknown or unclear</t>
  </si>
  <si>
    <t>Call unknown</t>
  </si>
  <si>
    <t>1st Half</t>
  </si>
  <si>
    <t>Play Type</t>
  </si>
  <si>
    <t>Description (include player's numbers when possible)</t>
  </si>
  <si>
    <t>Assessment</t>
  </si>
  <si>
    <t>Throw-in</t>
  </si>
  <si>
    <t>throw-in violation</t>
  </si>
  <si>
    <t>Free throw</t>
  </si>
  <si>
    <t>free throw violation</t>
  </si>
  <si>
    <t>Offensive</t>
  </si>
  <si>
    <t>team or player control foul</t>
  </si>
  <si>
    <t>NCAA women</t>
  </si>
  <si>
    <t>NCAA men</t>
  </si>
  <si>
    <t>NFHS</t>
  </si>
  <si>
    <t>Delay game</t>
  </si>
  <si>
    <t>delay of game warning</t>
  </si>
  <si>
    <t>Technical - Administrative</t>
  </si>
  <si>
    <t>Technical - Player/Substitute</t>
  </si>
  <si>
    <t>Technical - Bench</t>
  </si>
  <si>
    <t>Technical - Class A</t>
  </si>
  <si>
    <t>Technical - Class B</t>
  </si>
  <si>
    <t>Hit - head</t>
  </si>
  <si>
    <t>hit to head</t>
  </si>
  <si>
    <t>Trip</t>
  </si>
  <si>
    <t>trip</t>
  </si>
  <si>
    <t>airborn shooter foul</t>
  </si>
  <si>
    <t>Intentional</t>
  </si>
  <si>
    <t>Flagrant</t>
  </si>
  <si>
    <t>Dbl/Sim</t>
  </si>
  <si>
    <t>double or simultaneous foul</t>
  </si>
  <si>
    <t>Player Ctl</t>
  </si>
  <si>
    <t>Team Ctl</t>
  </si>
  <si>
    <t xml:space="preserve"> player control foul</t>
  </si>
  <si>
    <t>team control foul</t>
  </si>
  <si>
    <t>Governing rules:</t>
  </si>
  <si>
    <t>Rules</t>
  </si>
  <si>
    <t xml:space="preserve"> </t>
  </si>
  <si>
    <t>&gt; Enter the rules governing the game.</t>
  </si>
  <si>
    <t>(For breakdown time reference when game clock is not included in the video.)</t>
  </si>
  <si>
    <t>&gt; Yellow cells indicate cells that require data or have incorrect data.</t>
  </si>
  <si>
    <t>Clk error</t>
  </si>
  <si>
    <t>error in clock</t>
  </si>
  <si>
    <t>% correct</t>
  </si>
  <si>
    <t>2nd Half Breakdown</t>
  </si>
  <si>
    <t>Overtime Breakdown</t>
  </si>
  <si>
    <t>Final Score:</t>
  </si>
  <si>
    <t>2nd Half</t>
  </si>
  <si>
    <t>T - Team</t>
  </si>
  <si>
    <t>Technical - Team</t>
  </si>
  <si>
    <t>Technical - Player or Substitute</t>
  </si>
  <si>
    <t>T - Coach</t>
  </si>
  <si>
    <t>Technical - Head Coaches Rule</t>
  </si>
  <si>
    <t>All Rulings</t>
  </si>
  <si>
    <t>Total Rulings</t>
  </si>
  <si>
    <t>* Adapted from the PMF Tape Breakdown System.</t>
  </si>
  <si>
    <t xml:space="preserve"> Ruling Official(s) Floor Position </t>
  </si>
  <si>
    <t>CW</t>
  </si>
  <si>
    <t>Correct Ruling-Whistle</t>
  </si>
  <si>
    <t>CNW</t>
  </si>
  <si>
    <t>Incorrect Ruling-Whistle</t>
  </si>
  <si>
    <t>Incorrect Ruling-No Whistle</t>
  </si>
  <si>
    <t>IW</t>
  </si>
  <si>
    <t>INW</t>
  </si>
  <si>
    <t>illegal use of hands</t>
  </si>
  <si>
    <t>hold</t>
  </si>
  <si>
    <t>FT Lane</t>
  </si>
  <si>
    <t>free throw lane violation</t>
  </si>
  <si>
    <t>FT Shooter</t>
  </si>
  <si>
    <t>free throw shooter violation</t>
  </si>
  <si>
    <t xml:space="preserve"> CW / CNW / IW / INW </t>
  </si>
  <si>
    <t>IAABO BOARD #403 VIDEO BREAKDOWN SYSTEM</t>
  </si>
  <si>
    <t>&gt; Enter a time stamp (game clock time if available or time given by the game tape viewer software) for each ruling.</t>
  </si>
  <si>
    <t>&gt; Enter the floor position for each official involved in the ruling, the violation or foul or legal play ruled,  and an assessment of the ruling</t>
  </si>
  <si>
    <t>&gt; Only one ruling should be entered per row. If more than one thing happened simultaneously, enter multiple lines with the same time stamp.</t>
  </si>
  <si>
    <t>&gt; Enter a brief explanation/description of the ruling (use player numbers when possible).</t>
  </si>
  <si>
    <t>Correct Ruling- No Whistle</t>
  </si>
  <si>
    <t xml:space="preserve"> Ruling Assessment 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</si>
</sst>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[$-409]mmmm\ d\,\ yyyy;@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8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26"/>
      <color indexed="8"/>
      <name val="Calibri"/>
      <family val="2"/>
    </font>
    <font>
      <i/>
      <sz val="9"/>
      <color indexed="8"/>
      <name val="Calibri"/>
      <family val="2"/>
    </font>
    <font>
      <b/>
      <i/>
      <sz val="12"/>
      <color indexed="8"/>
      <name val="Calibri"/>
      <family val="2"/>
    </font>
    <font>
      <sz val="8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8"/>
      <name val="Calibri"/>
      <family val="2"/>
    </font>
    <font>
      <b/>
      <i/>
      <sz val="10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i/>
      <sz val="8"/>
      <color indexed="8"/>
      <name val="Calibri"/>
      <family val="2"/>
    </font>
    <font>
      <b/>
      <sz val="11"/>
      <name val="Calibri"/>
      <family val="2"/>
    </font>
    <font>
      <b/>
      <i/>
      <sz val="10"/>
      <name val="Calibri"/>
      <family val="2"/>
    </font>
    <font>
      <sz val="9"/>
      <color indexed="8"/>
      <name val="Calibri"/>
      <family val="2"/>
    </font>
    <font>
      <b/>
      <i/>
      <sz val="16"/>
      <color indexed="8"/>
      <name val="Calibri"/>
      <family val="2"/>
    </font>
    <font>
      <b/>
      <sz val="12"/>
      <color indexed="8"/>
      <name val="Calibri"/>
      <family val="2"/>
    </font>
    <font>
      <sz val="14"/>
      <name val="Calibri"/>
      <family val="2"/>
    </font>
    <font>
      <b/>
      <i/>
      <sz val="1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C0C0C0"/>
      <name val="Calibri"/>
      <family val="2"/>
    </font>
    <font>
      <b/>
      <i/>
      <u/>
      <sz val="14"/>
      <color rgb="FFC00000"/>
      <name val="Calibri"/>
      <family val="2"/>
      <scheme val="minor"/>
    </font>
    <font>
      <b/>
      <i/>
      <sz val="22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0">
    <xf numFmtId="0" fontId="0" fillId="0" borderId="0" xfId="0"/>
    <xf numFmtId="0" fontId="8" fillId="0" borderId="0" xfId="0" applyFont="1" applyBorder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2" fontId="0" fillId="0" borderId="0" xfId="0" applyNumberForma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6" fillId="2" borderId="3" xfId="0" applyFont="1" applyFill="1" applyBorder="1" applyAlignment="1" applyProtection="1">
      <alignment horizontal="left" indent="1"/>
    </xf>
    <xf numFmtId="0" fontId="0" fillId="2" borderId="4" xfId="0" applyFill="1" applyBorder="1" applyAlignment="1" applyProtection="1">
      <alignment horizontal="left" indent="1"/>
    </xf>
    <xf numFmtId="0" fontId="0" fillId="2" borderId="5" xfId="0" applyFill="1" applyBorder="1" applyAlignment="1" applyProtection="1">
      <alignment horizontal="left" indent="1"/>
    </xf>
    <xf numFmtId="0" fontId="4" fillId="2" borderId="4" xfId="0" applyFont="1" applyFill="1" applyBorder="1" applyAlignment="1" applyProtection="1">
      <alignment horizontal="left" indent="1"/>
    </xf>
    <xf numFmtId="0" fontId="18" fillId="2" borderId="6" xfId="0" applyFont="1" applyFill="1" applyBorder="1" applyAlignment="1" applyProtection="1">
      <alignment horizontal="left" indent="1"/>
    </xf>
    <xf numFmtId="0" fontId="0" fillId="2" borderId="7" xfId="0" applyFill="1" applyBorder="1" applyAlignment="1" applyProtection="1">
      <alignment horizontal="left" indent="1"/>
    </xf>
    <xf numFmtId="0" fontId="0" fillId="2" borderId="8" xfId="0" applyFill="1" applyBorder="1" applyAlignment="1" applyProtection="1">
      <alignment horizontal="left" indent="1"/>
    </xf>
    <xf numFmtId="0" fontId="8" fillId="0" borderId="9" xfId="0" applyFont="1" applyBorder="1" applyAlignment="1" applyProtection="1">
      <alignment horizontal="left" indent="1"/>
      <protection locked="0"/>
    </xf>
    <xf numFmtId="0" fontId="8" fillId="0" borderId="10" xfId="0" applyFont="1" applyBorder="1" applyAlignment="1" applyProtection="1">
      <alignment horizontal="left" indent="1"/>
      <protection locked="0"/>
    </xf>
    <xf numFmtId="0" fontId="8" fillId="0" borderId="11" xfId="0" applyFont="1" applyBorder="1" applyAlignment="1" applyProtection="1">
      <alignment horizontal="left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8" fillId="0" borderId="12" xfId="0" applyFont="1" applyBorder="1" applyAlignment="1" applyProtection="1">
      <alignment horizontal="left" indent="1"/>
      <protection locked="0"/>
    </xf>
    <xf numFmtId="0" fontId="8" fillId="0" borderId="13" xfId="0" applyFont="1" applyBorder="1" applyAlignment="1" applyProtection="1">
      <alignment horizontal="left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4" fillId="2" borderId="7" xfId="0" applyFont="1" applyFill="1" applyBorder="1" applyAlignment="1" applyProtection="1">
      <alignment horizontal="left" indent="1"/>
    </xf>
    <xf numFmtId="2" fontId="21" fillId="0" borderId="15" xfId="0" applyNumberFormat="1" applyFont="1" applyBorder="1" applyAlignment="1" applyProtection="1">
      <alignment horizontal="center"/>
      <protection locked="0"/>
    </xf>
    <xf numFmtId="2" fontId="21" fillId="0" borderId="16" xfId="0" applyNumberFormat="1" applyFont="1" applyBorder="1" applyAlignment="1" applyProtection="1">
      <alignment horizontal="center"/>
      <protection locked="0"/>
    </xf>
    <xf numFmtId="2" fontId="21" fillId="0" borderId="17" xfId="0" applyNumberFormat="1" applyFont="1" applyBorder="1" applyAlignment="1" applyProtection="1">
      <alignment horizontal="center"/>
      <protection locked="0"/>
    </xf>
    <xf numFmtId="2" fontId="21" fillId="0" borderId="18" xfId="0" applyNumberFormat="1" applyFont="1" applyBorder="1" applyAlignment="1" applyProtection="1">
      <alignment horizontal="center"/>
      <protection locked="0"/>
    </xf>
    <xf numFmtId="2" fontId="2" fillId="0" borderId="19" xfId="0" applyNumberFormat="1" applyFont="1" applyBorder="1" applyAlignment="1" applyProtection="1">
      <alignment horizontal="center"/>
      <protection locked="0"/>
    </xf>
    <xf numFmtId="0" fontId="18" fillId="2" borderId="20" xfId="0" applyFont="1" applyFill="1" applyBorder="1" applyAlignment="1" applyProtection="1">
      <alignment horizontal="left" indent="1"/>
    </xf>
    <xf numFmtId="0" fontId="18" fillId="2" borderId="21" xfId="0" applyFont="1" applyFill="1" applyBorder="1" applyAlignment="1" applyProtection="1">
      <alignment horizontal="left" indent="1"/>
    </xf>
    <xf numFmtId="0" fontId="8" fillId="0" borderId="0" xfId="0" applyFont="1" applyBorder="1" applyAlignment="1" applyProtection="1">
      <alignment horizontal="center"/>
    </xf>
    <xf numFmtId="0" fontId="0" fillId="0" borderId="0" xfId="0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9" fontId="26" fillId="0" borderId="22" xfId="2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/>
    </xf>
    <xf numFmtId="9" fontId="26" fillId="0" borderId="11" xfId="2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9" fontId="26" fillId="0" borderId="25" xfId="2" applyFont="1" applyBorder="1" applyAlignment="1" applyProtection="1">
      <alignment horizontal="center"/>
    </xf>
    <xf numFmtId="0" fontId="8" fillId="0" borderId="25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8" fillId="0" borderId="28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9" fontId="26" fillId="0" borderId="17" xfId="2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2" borderId="30" xfId="0" applyFill="1" applyBorder="1" applyAlignment="1" applyProtection="1">
      <alignment horizontal="left" indent="1"/>
    </xf>
    <xf numFmtId="0" fontId="17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left" indent="1"/>
    </xf>
    <xf numFmtId="0" fontId="0" fillId="2" borderId="33" xfId="0" applyFill="1" applyBorder="1" applyAlignment="1" applyProtection="1">
      <alignment horizontal="left" indent="1"/>
    </xf>
    <xf numFmtId="0" fontId="0" fillId="2" borderId="34" xfId="0" applyFill="1" applyBorder="1" applyAlignment="1" applyProtection="1">
      <alignment horizontal="left" indent="1"/>
    </xf>
    <xf numFmtId="0" fontId="4" fillId="2" borderId="35" xfId="0" applyFont="1" applyFill="1" applyBorder="1" applyAlignment="1" applyProtection="1">
      <alignment horizontal="left" indent="1"/>
    </xf>
    <xf numFmtId="0" fontId="4" fillId="2" borderId="36" xfId="0" applyFont="1" applyFill="1" applyBorder="1" applyAlignment="1" applyProtection="1">
      <alignment horizontal="left" indent="1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7" xfId="0" applyNumberFormat="1" applyFont="1" applyBorder="1" applyAlignment="1" applyProtection="1">
      <alignment horizontal="center"/>
      <protection locked="0"/>
    </xf>
    <xf numFmtId="2" fontId="1" fillId="0" borderId="37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29" fillId="0" borderId="0" xfId="0" applyFont="1" applyBorder="1" applyAlignment="1" applyProtection="1">
      <alignment horizontal="right"/>
    </xf>
    <xf numFmtId="0" fontId="14" fillId="0" borderId="4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41" xfId="0" applyFont="1" applyBorder="1" applyAlignment="1" applyProtection="1">
      <alignment horizontal="center" vertical="center" wrapText="1"/>
    </xf>
    <xf numFmtId="0" fontId="14" fillId="0" borderId="42" xfId="0" applyFont="1" applyBorder="1" applyAlignment="1" applyProtection="1">
      <alignment horizontal="center" vertical="center" wrapText="1"/>
    </xf>
    <xf numFmtId="2" fontId="1" fillId="0" borderId="43" xfId="0" applyNumberFormat="1" applyFont="1" applyBorder="1" applyAlignment="1" applyProtection="1">
      <alignment horizontal="center"/>
      <protection locked="0"/>
    </xf>
    <xf numFmtId="9" fontId="26" fillId="0" borderId="0" xfId="2" applyFont="1" applyBorder="1" applyAlignment="1" applyProtection="1">
      <alignment horizontal="center"/>
    </xf>
    <xf numFmtId="2" fontId="0" fillId="0" borderId="44" xfId="0" applyNumberFormat="1" applyFill="1" applyBorder="1" applyAlignment="1" applyProtection="1">
      <alignment horizontal="center"/>
      <protection locked="0"/>
    </xf>
    <xf numFmtId="2" fontId="0" fillId="0" borderId="45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21" fillId="0" borderId="46" xfId="0" applyNumberFormat="1" applyFont="1" applyBorder="1" applyAlignment="1" applyProtection="1">
      <alignment horizontal="center"/>
      <protection locked="0"/>
    </xf>
    <xf numFmtId="2" fontId="2" fillId="0" borderId="47" xfId="0" applyNumberFormat="1" applyFont="1" applyBorder="1" applyAlignment="1" applyProtection="1">
      <alignment horizontal="center"/>
      <protection locked="0"/>
    </xf>
    <xf numFmtId="2" fontId="1" fillId="0" borderId="18" xfId="0" applyNumberFormat="1" applyFont="1" applyBorder="1" applyAlignment="1" applyProtection="1">
      <alignment horizontal="center"/>
      <protection locked="0"/>
    </xf>
    <xf numFmtId="2" fontId="1" fillId="0" borderId="48" xfId="0" applyNumberFormat="1" applyFont="1" applyBorder="1" applyAlignment="1" applyProtection="1">
      <alignment horizontal="center"/>
      <protection locked="0"/>
    </xf>
    <xf numFmtId="2" fontId="2" fillId="0" borderId="49" xfId="0" applyNumberFormat="1" applyFont="1" applyBorder="1" applyAlignment="1" applyProtection="1">
      <alignment horizontal="center"/>
      <protection locked="0"/>
    </xf>
    <xf numFmtId="2" fontId="21" fillId="0" borderId="50" xfId="0" applyNumberFormat="1" applyFont="1" applyBorder="1" applyAlignment="1" applyProtection="1">
      <alignment horizontal="center"/>
      <protection locked="0"/>
    </xf>
    <xf numFmtId="2" fontId="1" fillId="0" borderId="47" xfId="0" applyNumberFormat="1" applyFont="1" applyBorder="1" applyAlignment="1" applyProtection="1">
      <alignment horizontal="center"/>
      <protection locked="0"/>
    </xf>
    <xf numFmtId="2" fontId="10" fillId="0" borderId="51" xfId="0" applyNumberFormat="1" applyFont="1" applyBorder="1" applyAlignment="1" applyProtection="1">
      <alignment horizontal="center"/>
    </xf>
    <xf numFmtId="2" fontId="10" fillId="0" borderId="10" xfId="0" applyNumberFormat="1" applyFont="1" applyBorder="1" applyAlignment="1" applyProtection="1">
      <alignment horizontal="center"/>
    </xf>
    <xf numFmtId="2" fontId="10" fillId="0" borderId="14" xfId="0" applyNumberFormat="1" applyFont="1" applyBorder="1" applyAlignment="1" applyProtection="1">
      <alignment horizontal="center"/>
    </xf>
    <xf numFmtId="0" fontId="14" fillId="0" borderId="47" xfId="0" applyFont="1" applyBorder="1" applyAlignment="1" applyProtection="1">
      <alignment horizontal="center" vertical="center" wrapText="1"/>
    </xf>
    <xf numFmtId="0" fontId="14" fillId="0" borderId="52" xfId="0" applyFont="1" applyBorder="1" applyAlignment="1" applyProtection="1">
      <alignment horizontal="center" vertical="center" wrapText="1"/>
    </xf>
    <xf numFmtId="0" fontId="14" fillId="0" borderId="53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54" xfId="0" applyFont="1" applyBorder="1" applyAlignment="1" applyProtection="1">
      <alignment horizontal="center" vertical="center" wrapText="1"/>
    </xf>
    <xf numFmtId="0" fontId="14" fillId="0" borderId="55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56" xfId="0" applyFont="1" applyFill="1" applyBorder="1" applyAlignment="1" applyProtection="1">
      <alignment horizontal="center" vertical="center" wrapText="1"/>
    </xf>
    <xf numFmtId="0" fontId="14" fillId="0" borderId="54" xfId="0" applyFont="1" applyBorder="1" applyAlignment="1" applyProtection="1">
      <alignment horizontal="center" vertical="center"/>
    </xf>
    <xf numFmtId="0" fontId="14" fillId="0" borderId="47" xfId="0" applyFont="1" applyBorder="1" applyAlignment="1" applyProtection="1">
      <alignment horizontal="center" vertical="center"/>
    </xf>
    <xf numFmtId="0" fontId="14" fillId="0" borderId="52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left" indent="1"/>
      <protection locked="0"/>
    </xf>
    <xf numFmtId="0" fontId="31" fillId="0" borderId="57" xfId="0" applyFont="1" applyBorder="1" applyAlignment="1" applyProtection="1">
      <alignment horizontal="center"/>
    </xf>
    <xf numFmtId="0" fontId="31" fillId="0" borderId="46" xfId="0" applyFont="1" applyBorder="1" applyAlignment="1" applyProtection="1">
      <alignment horizontal="center"/>
    </xf>
    <xf numFmtId="0" fontId="31" fillId="0" borderId="47" xfId="0" applyFont="1" applyBorder="1" applyAlignment="1" applyProtection="1">
      <alignment horizontal="center"/>
    </xf>
    <xf numFmtId="9" fontId="26" fillId="0" borderId="58" xfId="2" applyFont="1" applyBorder="1" applyAlignment="1" applyProtection="1">
      <alignment horizontal="center"/>
    </xf>
    <xf numFmtId="9" fontId="26" fillId="0" borderId="59" xfId="2" applyFont="1" applyBorder="1" applyAlignment="1" applyProtection="1">
      <alignment horizontal="center"/>
    </xf>
    <xf numFmtId="9" fontId="26" fillId="0" borderId="60" xfId="2" applyFont="1" applyBorder="1" applyAlignment="1" applyProtection="1">
      <alignment horizontal="center"/>
    </xf>
    <xf numFmtId="9" fontId="14" fillId="0" borderId="61" xfId="2" applyFont="1" applyBorder="1" applyAlignment="1" applyProtection="1">
      <alignment horizontal="center" vertical="center" wrapText="1"/>
    </xf>
    <xf numFmtId="9" fontId="14" fillId="0" borderId="46" xfId="2" applyFont="1" applyBorder="1" applyAlignment="1" applyProtection="1">
      <alignment horizontal="center" vertical="center" wrapText="1"/>
    </xf>
    <xf numFmtId="9" fontId="14" fillId="0" borderId="62" xfId="2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9" fontId="26" fillId="0" borderId="0" xfId="2" applyFont="1" applyBorder="1" applyAlignment="1" applyProtection="1">
      <alignment horizontal="center"/>
      <protection locked="0"/>
    </xf>
    <xf numFmtId="0" fontId="28" fillId="3" borderId="63" xfId="0" applyFont="1" applyFill="1" applyBorder="1" applyAlignment="1" applyProtection="1"/>
    <xf numFmtId="0" fontId="28" fillId="3" borderId="64" xfId="0" applyFont="1" applyFill="1" applyBorder="1" applyAlignment="1" applyProtection="1"/>
    <xf numFmtId="0" fontId="28" fillId="3" borderId="65" xfId="0" applyFont="1" applyFill="1" applyBorder="1" applyAlignment="1" applyProtection="1">
      <alignment vertical="center"/>
    </xf>
    <xf numFmtId="0" fontId="28" fillId="3" borderId="66" xfId="0" applyFont="1" applyFill="1" applyBorder="1" applyAlignment="1" applyProtection="1">
      <alignment vertical="center"/>
    </xf>
    <xf numFmtId="0" fontId="28" fillId="3" borderId="67" xfId="0" applyFont="1" applyFill="1" applyBorder="1" applyAlignment="1" applyProtection="1"/>
    <xf numFmtId="0" fontId="28" fillId="3" borderId="68" xfId="0" applyFont="1" applyFill="1" applyBorder="1" applyAlignment="1" applyProtection="1">
      <alignment vertical="center"/>
    </xf>
    <xf numFmtId="0" fontId="17" fillId="2" borderId="69" xfId="0" applyFont="1" applyFill="1" applyBorder="1" applyAlignment="1" applyProtection="1">
      <alignment vertical="center"/>
    </xf>
    <xf numFmtId="0" fontId="17" fillId="2" borderId="70" xfId="0" applyFont="1" applyFill="1" applyBorder="1" applyAlignment="1" applyProtection="1">
      <alignment vertical="center"/>
    </xf>
    <xf numFmtId="0" fontId="0" fillId="2" borderId="6" xfId="0" applyFill="1" applyBorder="1" applyAlignment="1" applyProtection="1">
      <alignment horizontal="left" indent="1"/>
    </xf>
    <xf numFmtId="0" fontId="19" fillId="4" borderId="71" xfId="0" applyFont="1" applyFill="1" applyBorder="1" applyAlignment="1" applyProtection="1">
      <alignment horizontal="center" vertical="center" wrapText="1"/>
    </xf>
    <xf numFmtId="0" fontId="19" fillId="4" borderId="72" xfId="0" applyFont="1" applyFill="1" applyBorder="1" applyAlignment="1" applyProtection="1">
      <alignment horizontal="center" vertical="center" wrapText="1"/>
    </xf>
    <xf numFmtId="0" fontId="0" fillId="4" borderId="73" xfId="0" applyFill="1" applyBorder="1" applyProtection="1">
      <protection locked="0"/>
    </xf>
    <xf numFmtId="0" fontId="0" fillId="4" borderId="74" xfId="0" applyFill="1" applyBorder="1" applyProtection="1">
      <protection locked="0"/>
    </xf>
    <xf numFmtId="0" fontId="0" fillId="4" borderId="75" xfId="0" applyFill="1" applyBorder="1" applyProtection="1">
      <protection locked="0"/>
    </xf>
    <xf numFmtId="0" fontId="27" fillId="4" borderId="76" xfId="0" applyFont="1" applyFill="1" applyBorder="1" applyAlignment="1" applyProtection="1">
      <alignment horizontal="center"/>
    </xf>
    <xf numFmtId="0" fontId="27" fillId="4" borderId="77" xfId="0" applyFont="1" applyFill="1" applyBorder="1" applyAlignment="1" applyProtection="1">
      <alignment horizontal="center"/>
    </xf>
    <xf numFmtId="0" fontId="27" fillId="4" borderId="78" xfId="0" applyFont="1" applyFill="1" applyBorder="1" applyAlignment="1" applyProtection="1">
      <alignment horizontal="center"/>
    </xf>
    <xf numFmtId="0" fontId="32" fillId="4" borderId="79" xfId="0" applyFont="1" applyFill="1" applyBorder="1" applyAlignment="1" applyProtection="1">
      <alignment horizontal="center"/>
    </xf>
    <xf numFmtId="0" fontId="27" fillId="5" borderId="4" xfId="0" applyFont="1" applyFill="1" applyBorder="1" applyAlignment="1" applyProtection="1">
      <alignment horizontal="left" indent="1"/>
    </xf>
    <xf numFmtId="0" fontId="0" fillId="5" borderId="80" xfId="0" applyFill="1" applyBorder="1" applyProtection="1">
      <protection locked="0"/>
    </xf>
    <xf numFmtId="0" fontId="0" fillId="0" borderId="4" xfId="0" applyFill="1" applyBorder="1" applyAlignment="1" applyProtection="1">
      <alignment horizontal="left" inden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65" xfId="0" applyFill="1" applyBorder="1" applyAlignment="1" applyProtection="1">
      <alignment horizontal="left" indent="1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0" fillId="0" borderId="81" xfId="0" applyFill="1" applyBorder="1" applyAlignment="1" applyProtection="1">
      <alignment horizontal="left" indent="1"/>
      <protection locked="0"/>
    </xf>
    <xf numFmtId="0" fontId="0" fillId="0" borderId="82" xfId="0" applyFill="1" applyBorder="1" applyAlignment="1" applyProtection="1">
      <alignment horizontal="center"/>
      <protection locked="0"/>
    </xf>
    <xf numFmtId="0" fontId="0" fillId="0" borderId="83" xfId="0" applyFill="1" applyBorder="1" applyAlignment="1" applyProtection="1">
      <alignment horizontal="center"/>
      <protection locked="0"/>
    </xf>
    <xf numFmtId="0" fontId="0" fillId="0" borderId="84" xfId="0" applyFill="1" applyBorder="1" applyAlignment="1" applyProtection="1">
      <alignment horizontal="center"/>
      <protection locked="0"/>
    </xf>
    <xf numFmtId="0" fontId="8" fillId="0" borderId="81" xfId="0" applyFont="1" applyFill="1" applyBorder="1" applyAlignment="1" applyProtection="1">
      <alignment horizontal="left" wrapText="1" indent="1"/>
      <protection locked="0"/>
    </xf>
    <xf numFmtId="0" fontId="8" fillId="0" borderId="85" xfId="0" applyFont="1" applyFill="1" applyBorder="1" applyAlignment="1" applyProtection="1">
      <alignment horizontal="center" wrapText="1"/>
      <protection locked="0"/>
    </xf>
    <xf numFmtId="0" fontId="8" fillId="0" borderId="4" xfId="0" applyFont="1" applyFill="1" applyBorder="1" applyAlignment="1" applyProtection="1">
      <alignment horizontal="left" wrapText="1" indent="1"/>
      <protection locked="0"/>
    </xf>
    <xf numFmtId="0" fontId="8" fillId="0" borderId="86" xfId="0" applyFont="1" applyFill="1" applyBorder="1" applyAlignment="1" applyProtection="1">
      <alignment horizontal="center" wrapText="1"/>
      <protection locked="0"/>
    </xf>
    <xf numFmtId="0" fontId="0" fillId="0" borderId="86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left" indent="1"/>
      <protection locked="0"/>
    </xf>
    <xf numFmtId="0" fontId="0" fillId="0" borderId="87" xfId="0" applyFill="1" applyBorder="1" applyAlignment="1" applyProtection="1">
      <alignment horizontal="center"/>
      <protection locked="0"/>
    </xf>
    <xf numFmtId="0" fontId="0" fillId="4" borderId="88" xfId="0" applyFill="1" applyBorder="1" applyAlignment="1" applyProtection="1">
      <alignment horizontal="right"/>
    </xf>
    <xf numFmtId="0" fontId="0" fillId="4" borderId="89" xfId="0" applyFill="1" applyBorder="1" applyAlignment="1" applyProtection="1">
      <alignment horizontal="right"/>
    </xf>
    <xf numFmtId="0" fontId="0" fillId="4" borderId="90" xfId="0" applyFill="1" applyBorder="1" applyAlignment="1" applyProtection="1">
      <alignment horizontal="center"/>
    </xf>
    <xf numFmtId="0" fontId="0" fillId="4" borderId="91" xfId="0" applyFill="1" applyBorder="1" applyAlignment="1" applyProtection="1">
      <alignment horizontal="right"/>
    </xf>
    <xf numFmtId="0" fontId="0" fillId="4" borderId="92" xfId="0" applyFill="1" applyBorder="1" applyAlignment="1" applyProtection="1">
      <alignment horizontal="right"/>
    </xf>
    <xf numFmtId="0" fontId="4" fillId="4" borderId="96" xfId="0" applyFont="1" applyFill="1" applyBorder="1" applyAlignment="1" applyProtection="1">
      <alignment horizontal="center" vertical="center"/>
    </xf>
    <xf numFmtId="0" fontId="0" fillId="4" borderId="47" xfId="0" applyFill="1" applyBorder="1" applyProtection="1">
      <protection locked="0"/>
    </xf>
    <xf numFmtId="0" fontId="23" fillId="4" borderId="37" xfId="0" applyFont="1" applyFill="1" applyBorder="1" applyAlignment="1" applyProtection="1">
      <alignment horizontal="right"/>
    </xf>
    <xf numFmtId="41" fontId="5" fillId="5" borderId="18" xfId="0" applyNumberFormat="1" applyFont="1" applyFill="1" applyBorder="1" applyAlignment="1" applyProtection="1">
      <alignment horizontal="center"/>
    </xf>
    <xf numFmtId="41" fontId="5" fillId="5" borderId="48" xfId="0" applyNumberFormat="1" applyFont="1" applyFill="1" applyBorder="1" applyAlignment="1" applyProtection="1">
      <alignment horizontal="center"/>
    </xf>
    <xf numFmtId="41" fontId="5" fillId="5" borderId="50" xfId="0" applyNumberFormat="1" applyFont="1" applyFill="1" applyBorder="1" applyAlignment="1" applyProtection="1">
      <alignment horizontal="center"/>
    </xf>
    <xf numFmtId="43" fontId="19" fillId="5" borderId="98" xfId="1" applyFont="1" applyFill="1" applyBorder="1" applyAlignment="1" applyProtection="1">
      <alignment horizontal="right"/>
    </xf>
    <xf numFmtId="43" fontId="19" fillId="5" borderId="99" xfId="1" applyFont="1" applyFill="1" applyBorder="1" applyAlignment="1" applyProtection="1">
      <alignment horizontal="right"/>
    </xf>
    <xf numFmtId="43" fontId="19" fillId="5" borderId="100" xfId="1" applyFont="1" applyFill="1" applyBorder="1" applyAlignment="1" applyProtection="1">
      <alignment horizontal="right"/>
    </xf>
    <xf numFmtId="0" fontId="20" fillId="4" borderId="89" xfId="0" applyFont="1" applyFill="1" applyBorder="1" applyAlignment="1" applyProtection="1">
      <alignment horizontal="center" vertical="center" wrapText="1"/>
    </xf>
    <xf numFmtId="0" fontId="20" fillId="4" borderId="24" xfId="0" applyFont="1" applyFill="1" applyBorder="1" applyAlignment="1" applyProtection="1">
      <alignment horizontal="center" vertical="center" wrapText="1"/>
    </xf>
    <xf numFmtId="0" fontId="20" fillId="4" borderId="101" xfId="0" applyFont="1" applyFill="1" applyBorder="1" applyAlignment="1" applyProtection="1">
      <alignment horizontal="center" vertical="center" wrapText="1"/>
    </xf>
    <xf numFmtId="0" fontId="20" fillId="4" borderId="102" xfId="0" applyFont="1" applyFill="1" applyBorder="1" applyAlignment="1" applyProtection="1">
      <alignment horizontal="center" vertical="center" wrapText="1"/>
    </xf>
    <xf numFmtId="0" fontId="20" fillId="4" borderId="29" xfId="0" applyFont="1" applyFill="1" applyBorder="1" applyAlignment="1" applyProtection="1">
      <alignment horizontal="center" vertical="center" wrapText="1"/>
    </xf>
    <xf numFmtId="0" fontId="20" fillId="4" borderId="103" xfId="0" applyFont="1" applyFill="1" applyBorder="1" applyAlignment="1" applyProtection="1">
      <alignment horizontal="center" vertical="center" wrapText="1"/>
    </xf>
    <xf numFmtId="43" fontId="19" fillId="6" borderId="104" xfId="1" applyFont="1" applyFill="1" applyBorder="1" applyAlignment="1" applyProtection="1">
      <alignment horizontal="right"/>
    </xf>
    <xf numFmtId="43" fontId="19" fillId="6" borderId="105" xfId="1" applyFont="1" applyFill="1" applyBorder="1" applyAlignment="1" applyProtection="1">
      <alignment horizontal="right"/>
    </xf>
    <xf numFmtId="0" fontId="14" fillId="6" borderId="106" xfId="0" applyFont="1" applyFill="1" applyBorder="1" applyAlignment="1" applyProtection="1">
      <alignment horizontal="center" vertical="center" wrapText="1"/>
    </xf>
    <xf numFmtId="0" fontId="14" fillId="6" borderId="105" xfId="0" applyFont="1" applyFill="1" applyBorder="1" applyAlignment="1" applyProtection="1">
      <alignment horizontal="center" vertical="center" wrapText="1"/>
    </xf>
    <xf numFmtId="0" fontId="14" fillId="6" borderId="107" xfId="0" applyFont="1" applyFill="1" applyBorder="1" applyAlignment="1" applyProtection="1">
      <alignment horizontal="center" vertical="center" wrapText="1"/>
    </xf>
    <xf numFmtId="9" fontId="14" fillId="6" borderId="108" xfId="2" applyFont="1" applyFill="1" applyBorder="1" applyAlignment="1" applyProtection="1">
      <alignment horizontal="center" vertical="center" wrapText="1"/>
    </xf>
    <xf numFmtId="0" fontId="14" fillId="6" borderId="109" xfId="0" applyFont="1" applyFill="1" applyBorder="1" applyAlignment="1" applyProtection="1">
      <alignment horizontal="center" vertical="center" wrapText="1"/>
    </xf>
    <xf numFmtId="0" fontId="14" fillId="6" borderId="107" xfId="0" applyFont="1" applyFill="1" applyBorder="1" applyAlignment="1" applyProtection="1">
      <alignment horizontal="center" vertical="center"/>
    </xf>
    <xf numFmtId="0" fontId="6" fillId="5" borderId="110" xfId="0" applyFont="1" applyFill="1" applyBorder="1" applyAlignment="1" applyProtection="1">
      <alignment horizontal="center" vertical="center"/>
    </xf>
    <xf numFmtId="0" fontId="6" fillId="5" borderId="111" xfId="0" applyFont="1" applyFill="1" applyBorder="1" applyAlignment="1" applyProtection="1">
      <alignment horizontal="center" vertical="center"/>
    </xf>
    <xf numFmtId="0" fontId="6" fillId="5" borderId="112" xfId="0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center" vertical="center" wrapText="1"/>
      <protection locked="0"/>
    </xf>
    <xf numFmtId="0" fontId="0" fillId="6" borderId="52" xfId="0" applyFill="1" applyBorder="1" applyProtection="1">
      <protection locked="0"/>
    </xf>
    <xf numFmtId="0" fontId="22" fillId="6" borderId="42" xfId="0" applyFont="1" applyFill="1" applyBorder="1" applyProtection="1"/>
    <xf numFmtId="0" fontId="0" fillId="6" borderId="42" xfId="0" applyFill="1" applyBorder="1" applyProtection="1"/>
    <xf numFmtId="0" fontId="0" fillId="6" borderId="42" xfId="0" applyFill="1" applyBorder="1" applyProtection="1">
      <protection locked="0"/>
    </xf>
    <xf numFmtId="0" fontId="0" fillId="6" borderId="82" xfId="0" applyFill="1" applyBorder="1" applyProtection="1">
      <protection locked="0"/>
    </xf>
    <xf numFmtId="0" fontId="0" fillId="6" borderId="113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83" xfId="0" applyFill="1" applyBorder="1" applyProtection="1">
      <protection locked="0"/>
    </xf>
    <xf numFmtId="0" fontId="14" fillId="6" borderId="83" xfId="0" applyFont="1" applyFill="1" applyBorder="1" applyAlignment="1" applyProtection="1">
      <alignment horizontal="center" vertical="center" wrapText="1"/>
      <protection locked="0"/>
    </xf>
    <xf numFmtId="0" fontId="0" fillId="6" borderId="54" xfId="0" applyFill="1" applyBorder="1" applyProtection="1">
      <protection locked="0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14" fillId="6" borderId="114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top" wrapText="1"/>
    </xf>
    <xf numFmtId="0" fontId="2" fillId="0" borderId="116" xfId="0" applyFont="1" applyBorder="1" applyAlignment="1" applyProtection="1">
      <alignment horizontal="center"/>
      <protection locked="0"/>
    </xf>
    <xf numFmtId="0" fontId="2" fillId="0" borderId="117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27" fillId="0" borderId="0" xfId="0" applyFont="1" applyBorder="1" applyAlignment="1" applyProtection="1">
      <protection locked="0"/>
    </xf>
    <xf numFmtId="0" fontId="35" fillId="0" borderId="0" xfId="0" applyFont="1" applyAlignment="1" applyProtection="1">
      <protection locked="0"/>
    </xf>
    <xf numFmtId="0" fontId="6" fillId="4" borderId="115" xfId="0" applyFont="1" applyFill="1" applyBorder="1" applyAlignment="1" applyProtection="1">
      <alignment horizontal="centerContinuous"/>
    </xf>
    <xf numFmtId="0" fontId="6" fillId="4" borderId="118" xfId="0" applyFont="1" applyFill="1" applyBorder="1" applyAlignment="1" applyProtection="1">
      <alignment horizontal="centerContinuous"/>
    </xf>
    <xf numFmtId="2" fontId="4" fillId="4" borderId="93" xfId="0" applyNumberFormat="1" applyFont="1" applyFill="1" applyBorder="1" applyAlignment="1" applyProtection="1">
      <alignment horizontal="center" vertical="center"/>
    </xf>
    <xf numFmtId="2" fontId="4" fillId="4" borderId="94" xfId="0" applyNumberFormat="1" applyFont="1" applyFill="1" applyBorder="1" applyAlignment="1" applyProtection="1">
      <alignment horizontal="center"/>
    </xf>
    <xf numFmtId="2" fontId="4" fillId="4" borderId="95" xfId="0" applyNumberFormat="1" applyFont="1" applyFill="1" applyBorder="1" applyAlignment="1" applyProtection="1">
      <alignment horizontal="center"/>
    </xf>
    <xf numFmtId="2" fontId="0" fillId="0" borderId="0" xfId="0" applyNumberFormat="1" applyProtection="1">
      <protection locked="0"/>
    </xf>
    <xf numFmtId="2" fontId="33" fillId="4" borderId="97" xfId="0" applyNumberFormat="1" applyFont="1" applyFill="1" applyBorder="1" applyAlignment="1" applyProtection="1">
      <alignment horizontal="center" vertical="center" wrapText="1"/>
    </xf>
    <xf numFmtId="0" fontId="27" fillId="4" borderId="85" xfId="0" applyFont="1" applyFill="1" applyBorder="1" applyAlignment="1" applyProtection="1">
      <alignment horizontal="center" vertical="center"/>
    </xf>
    <xf numFmtId="0" fontId="0" fillId="4" borderId="61" xfId="0" applyFill="1" applyBorder="1" applyAlignment="1" applyProtection="1">
      <alignment horizontal="center" vertical="center"/>
    </xf>
    <xf numFmtId="0" fontId="27" fillId="4" borderId="120" xfId="0" applyFont="1" applyFill="1" applyBorder="1" applyAlignment="1" applyProtection="1">
      <alignment horizontal="center" vertical="center"/>
    </xf>
    <xf numFmtId="0" fontId="0" fillId="4" borderId="121" xfId="0" applyFill="1" applyBorder="1" applyAlignment="1" applyProtection="1">
      <alignment horizontal="center" vertical="center"/>
    </xf>
    <xf numFmtId="9" fontId="25" fillId="0" borderId="122" xfId="0" applyNumberFormat="1" applyFont="1" applyBorder="1" applyAlignment="1" applyProtection="1">
      <alignment horizontal="center" vertical="center"/>
    </xf>
    <xf numFmtId="9" fontId="25" fillId="0" borderId="123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top" wrapText="1"/>
    </xf>
    <xf numFmtId="0" fontId="0" fillId="0" borderId="124" xfId="0" applyBorder="1" applyAlignment="1" applyProtection="1">
      <alignment horizontal="left" vertical="top" indent="1"/>
      <protection locked="0"/>
    </xf>
    <xf numFmtId="0" fontId="0" fillId="0" borderId="125" xfId="0" applyBorder="1" applyAlignment="1" applyProtection="1">
      <alignment horizontal="left" vertical="top" indent="1"/>
      <protection locked="0"/>
    </xf>
    <xf numFmtId="0" fontId="0" fillId="0" borderId="51" xfId="0" applyBorder="1" applyAlignment="1" applyProtection="1">
      <alignment horizontal="left" vertical="top" indent="1"/>
      <protection locked="0"/>
    </xf>
    <xf numFmtId="0" fontId="18" fillId="0" borderId="0" xfId="0" applyFont="1" applyAlignment="1" applyProtection="1">
      <alignment horizontal="left" vertical="top" wrapText="1" indent="1"/>
    </xf>
    <xf numFmtId="0" fontId="18" fillId="0" borderId="0" xfId="0" applyFont="1" applyAlignment="1" applyProtection="1">
      <alignment horizontal="left" vertical="top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9" xfId="0" applyFont="1" applyBorder="1" applyAlignment="1" applyProtection="1">
      <alignment horizontal="center" vertical="center" wrapText="1"/>
    </xf>
    <xf numFmtId="41" fontId="26" fillId="5" borderId="98" xfId="1" applyNumberFormat="1" applyFont="1" applyFill="1" applyBorder="1" applyAlignment="1" applyProtection="1">
      <alignment horizontal="left" vertical="top" indent="1"/>
      <protection locked="0"/>
    </xf>
    <xf numFmtId="41" fontId="26" fillId="5" borderId="61" xfId="1" applyNumberFormat="1" applyFont="1" applyFill="1" applyBorder="1" applyAlignment="1" applyProtection="1">
      <alignment horizontal="left" vertical="top" indent="1"/>
      <protection locked="0"/>
    </xf>
    <xf numFmtId="0" fontId="0" fillId="4" borderId="126" xfId="0" applyFill="1" applyBorder="1" applyAlignment="1" applyProtection="1">
      <alignment horizontal="right"/>
    </xf>
    <xf numFmtId="0" fontId="0" fillId="4" borderId="22" xfId="0" applyFill="1" applyBorder="1" applyAlignment="1" applyProtection="1">
      <alignment horizontal="right"/>
    </xf>
    <xf numFmtId="0" fontId="0" fillId="4" borderId="127" xfId="0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left" wrapText="1" indent="2"/>
    </xf>
    <xf numFmtId="0" fontId="0" fillId="4" borderId="128" xfId="0" applyFill="1" applyBorder="1" applyAlignment="1" applyProtection="1">
      <alignment horizontal="left" wrapText="1" indent="2"/>
    </xf>
    <xf numFmtId="0" fontId="0" fillId="4" borderId="21" xfId="0" applyFill="1" applyBorder="1" applyAlignment="1" applyProtection="1">
      <alignment horizontal="left" wrapText="1" indent="2"/>
    </xf>
    <xf numFmtId="0" fontId="24" fillId="0" borderId="119" xfId="0" applyFont="1" applyBorder="1" applyAlignment="1" applyProtection="1">
      <alignment horizontal="center" vertical="center" wrapText="1"/>
    </xf>
    <xf numFmtId="0" fontId="19" fillId="4" borderId="72" xfId="0" applyFont="1" applyFill="1" applyBorder="1" applyAlignment="1" applyProtection="1">
      <alignment horizontal="center" vertical="center" wrapText="1"/>
    </xf>
    <xf numFmtId="0" fontId="19" fillId="4" borderId="129" xfId="0" applyFont="1" applyFill="1" applyBorder="1" applyAlignment="1" applyProtection="1">
      <alignment horizontal="center" vertical="center" wrapText="1"/>
    </xf>
    <xf numFmtId="0" fontId="19" fillId="4" borderId="130" xfId="0" applyFont="1" applyFill="1" applyBorder="1" applyAlignment="1" applyProtection="1">
      <alignment horizontal="center" vertical="center" wrapText="1"/>
    </xf>
    <xf numFmtId="0" fontId="19" fillId="4" borderId="131" xfId="0" applyFont="1" applyFill="1" applyBorder="1" applyAlignment="1" applyProtection="1">
      <alignment horizontal="center" vertical="center" wrapText="1"/>
    </xf>
    <xf numFmtId="0" fontId="14" fillId="0" borderId="122" xfId="0" applyFont="1" applyBorder="1" applyAlignment="1" applyProtection="1">
      <alignment horizontal="center" vertical="center" wrapText="1"/>
    </xf>
    <xf numFmtId="0" fontId="14" fillId="0" borderId="123" xfId="0" applyFont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center"/>
      <protection locked="0"/>
    </xf>
    <xf numFmtId="0" fontId="19" fillId="4" borderId="71" xfId="0" applyFont="1" applyFill="1" applyBorder="1" applyAlignment="1" applyProtection="1">
      <alignment horizontal="center" vertical="center" wrapText="1"/>
    </xf>
    <xf numFmtId="0" fontId="0" fillId="4" borderId="135" xfId="0" applyFill="1" applyBorder="1" applyAlignment="1" applyProtection="1">
      <alignment horizontal="center" vertical="center"/>
    </xf>
    <xf numFmtId="164" fontId="0" fillId="0" borderId="54" xfId="0" applyNumberFormat="1" applyBorder="1" applyAlignment="1" applyProtection="1">
      <alignment horizontal="left" vertical="top" indent="1"/>
      <protection locked="0"/>
    </xf>
    <xf numFmtId="164" fontId="0" fillId="0" borderId="9" xfId="0" applyNumberFormat="1" applyBorder="1" applyAlignment="1" applyProtection="1">
      <alignment horizontal="left" vertical="top" indent="1"/>
      <protection locked="0"/>
    </xf>
    <xf numFmtId="164" fontId="0" fillId="0" borderId="10" xfId="0" applyNumberFormat="1" applyBorder="1" applyAlignment="1" applyProtection="1">
      <alignment horizontal="left" vertical="top" indent="1"/>
      <protection locked="0"/>
    </xf>
    <xf numFmtId="0" fontId="0" fillId="0" borderId="59" xfId="0" applyBorder="1" applyAlignment="1" applyProtection="1">
      <alignment horizontal="left" vertical="top" indent="1"/>
      <protection locked="0"/>
    </xf>
    <xf numFmtId="0" fontId="0" fillId="0" borderId="136" xfId="0" applyBorder="1" applyAlignment="1" applyProtection="1">
      <alignment horizontal="left" vertical="top" indent="1"/>
      <protection locked="0"/>
    </xf>
    <xf numFmtId="0" fontId="0" fillId="0" borderId="137" xfId="0" applyBorder="1" applyAlignment="1" applyProtection="1">
      <alignment horizontal="left" indent="1"/>
      <protection locked="0"/>
    </xf>
    <xf numFmtId="0" fontId="0" fillId="0" borderId="138" xfId="0" applyBorder="1" applyAlignment="1" applyProtection="1">
      <alignment horizontal="left" indent="1"/>
      <protection locked="0"/>
    </xf>
    <xf numFmtId="164" fontId="0" fillId="0" borderId="101" xfId="0" applyNumberFormat="1" applyBorder="1" applyAlignment="1" applyProtection="1">
      <alignment horizontal="left" indent="1"/>
      <protection locked="0"/>
    </xf>
    <xf numFmtId="164" fontId="0" fillId="0" borderId="132" xfId="0" applyNumberFormat="1" applyBorder="1" applyAlignment="1" applyProtection="1">
      <alignment horizontal="left" indent="1"/>
      <protection locked="0"/>
    </xf>
    <xf numFmtId="0" fontId="0" fillId="4" borderId="87" xfId="0" applyFill="1" applyBorder="1" applyAlignment="1" applyProtection="1">
      <alignment horizontal="center" vertical="center"/>
    </xf>
    <xf numFmtId="0" fontId="0" fillId="4" borderId="133" xfId="0" applyFill="1" applyBorder="1" applyAlignment="1" applyProtection="1">
      <alignment horizontal="right"/>
    </xf>
    <xf numFmtId="0" fontId="0" fillId="4" borderId="134" xfId="0" applyFill="1" applyBorder="1" applyAlignment="1" applyProtection="1">
      <alignment horizontal="right"/>
    </xf>
    <xf numFmtId="0" fontId="0" fillId="4" borderId="81" xfId="0" applyFill="1" applyBorder="1" applyAlignment="1" applyProtection="1">
      <alignment horizontal="left" wrapText="1" indent="1"/>
    </xf>
    <xf numFmtId="0" fontId="0" fillId="4" borderId="42" xfId="0" applyFill="1" applyBorder="1" applyAlignment="1" applyProtection="1">
      <alignment horizontal="left" wrapText="1" indent="1"/>
    </xf>
    <xf numFmtId="0" fontId="0" fillId="4" borderId="82" xfId="0" applyFill="1" applyBorder="1" applyAlignment="1" applyProtection="1">
      <alignment horizontal="left" wrapText="1" indent="1"/>
    </xf>
    <xf numFmtId="0" fontId="0" fillId="0" borderId="47" xfId="0" applyBorder="1" applyAlignment="1" applyProtection="1">
      <alignment horizontal="left" vertical="top" wrapText="1" indent="1"/>
      <protection locked="0"/>
    </xf>
    <xf numFmtId="0" fontId="0" fillId="0" borderId="11" xfId="0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alignment horizontal="left" vertical="top" wrapText="1" indent="1"/>
      <protection locked="0"/>
    </xf>
    <xf numFmtId="0" fontId="17" fillId="2" borderId="69" xfId="0" applyFont="1" applyFill="1" applyBorder="1" applyAlignment="1" applyProtection="1">
      <alignment horizontal="center" vertical="center"/>
    </xf>
    <xf numFmtId="0" fontId="17" fillId="2" borderId="70" xfId="0" applyFont="1" applyFill="1" applyBorder="1" applyAlignment="1" applyProtection="1">
      <alignment horizontal="center" vertical="center"/>
    </xf>
    <xf numFmtId="0" fontId="19" fillId="4" borderId="43" xfId="0" applyFont="1" applyFill="1" applyBorder="1" applyAlignment="1" applyProtection="1">
      <alignment horizontal="center" vertical="center" wrapText="1"/>
    </xf>
    <xf numFmtId="0" fontId="19" fillId="4" borderId="125" xfId="0" applyFont="1" applyFill="1" applyBorder="1" applyAlignment="1" applyProtection="1">
      <alignment horizontal="center" vertical="center" wrapText="1"/>
    </xf>
    <xf numFmtId="0" fontId="19" fillId="4" borderId="51" xfId="0" applyFont="1" applyFill="1" applyBorder="1" applyAlignment="1" applyProtection="1">
      <alignment horizontal="center" vertical="center" wrapText="1"/>
    </xf>
    <xf numFmtId="0" fontId="19" fillId="4" borderId="139" xfId="0" applyFont="1" applyFill="1" applyBorder="1" applyAlignment="1" applyProtection="1">
      <alignment horizontal="center" vertical="center" wrapText="1"/>
    </xf>
    <xf numFmtId="0" fontId="19" fillId="4" borderId="140" xfId="0" applyFont="1" applyFill="1" applyBorder="1" applyAlignment="1" applyProtection="1">
      <alignment horizontal="center" vertical="center" wrapText="1"/>
    </xf>
    <xf numFmtId="0" fontId="12" fillId="4" borderId="141" xfId="0" applyFont="1" applyFill="1" applyBorder="1" applyAlignment="1" applyProtection="1">
      <alignment horizontal="center" vertical="center"/>
    </xf>
    <xf numFmtId="0" fontId="0" fillId="4" borderId="142" xfId="0" applyFill="1" applyBorder="1" applyAlignment="1" applyProtection="1">
      <alignment vertical="center"/>
    </xf>
    <xf numFmtId="2" fontId="13" fillId="4" borderId="143" xfId="0" applyNumberFormat="1" applyFont="1" applyFill="1" applyBorder="1" applyAlignment="1" applyProtection="1">
      <alignment horizontal="center" wrapText="1"/>
    </xf>
    <xf numFmtId="2" fontId="13" fillId="4" borderId="144" xfId="0" applyNumberFormat="1" applyFont="1" applyFill="1" applyBorder="1" applyAlignment="1" applyProtection="1">
      <alignment horizontal="center" wrapText="1"/>
    </xf>
    <xf numFmtId="0" fontId="6" fillId="4" borderId="115" xfId="0" applyFont="1" applyFill="1" applyBorder="1" applyAlignment="1" applyProtection="1">
      <alignment horizontal="center"/>
    </xf>
    <xf numFmtId="0" fontId="6" fillId="4" borderId="75" xfId="0" applyFont="1" applyFill="1" applyBorder="1" applyAlignment="1" applyProtection="1">
      <alignment horizontal="center"/>
    </xf>
    <xf numFmtId="0" fontId="11" fillId="4" borderId="145" xfId="0" applyFont="1" applyFill="1" applyBorder="1" applyAlignment="1" applyProtection="1">
      <alignment horizontal="center" vertical="center" wrapText="1"/>
    </xf>
    <xf numFmtId="0" fontId="11" fillId="4" borderId="146" xfId="0" applyFont="1" applyFill="1" applyBorder="1" applyAlignment="1" applyProtection="1">
      <alignment horizontal="center" vertical="center" wrapText="1"/>
    </xf>
    <xf numFmtId="0" fontId="11" fillId="4" borderId="147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43" fontId="19" fillId="5" borderId="148" xfId="1" applyFont="1" applyFill="1" applyBorder="1" applyAlignment="1" applyProtection="1">
      <alignment horizontal="left" indent="1"/>
    </xf>
    <xf numFmtId="43" fontId="19" fillId="5" borderId="66" xfId="1" applyFont="1" applyFill="1" applyBorder="1" applyAlignment="1" applyProtection="1">
      <alignment horizontal="left" indent="1"/>
    </xf>
    <xf numFmtId="164" fontId="4" fillId="0" borderId="149" xfId="0" applyNumberFormat="1" applyFont="1" applyBorder="1" applyAlignment="1" applyProtection="1">
      <alignment horizontal="left" vertical="center" indent="1"/>
    </xf>
    <xf numFmtId="164" fontId="4" fillId="0" borderId="130" xfId="0" applyNumberFormat="1" applyFont="1" applyBorder="1" applyAlignment="1" applyProtection="1">
      <alignment horizontal="left" vertical="center" indent="1"/>
    </xf>
    <xf numFmtId="0" fontId="6" fillId="0" borderId="150" xfId="0" applyFont="1" applyBorder="1" applyAlignment="1" applyProtection="1">
      <alignment horizontal="left" indent="1"/>
    </xf>
    <xf numFmtId="0" fontId="6" fillId="0" borderId="151" xfId="0" applyFont="1" applyBorder="1" applyAlignment="1" applyProtection="1">
      <alignment horizontal="left" indent="1"/>
    </xf>
    <xf numFmtId="0" fontId="6" fillId="0" borderId="152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left" indent="1"/>
    </xf>
    <xf numFmtId="0" fontId="6" fillId="4" borderId="74" xfId="0" applyFont="1" applyFill="1" applyBorder="1" applyAlignment="1" applyProtection="1">
      <alignment horizontal="center"/>
    </xf>
    <xf numFmtId="0" fontId="11" fillId="4" borderId="153" xfId="0" applyFont="1" applyFill="1" applyBorder="1" applyAlignment="1" applyProtection="1">
      <alignment horizontal="center" vertical="center" wrapText="1"/>
    </xf>
    <xf numFmtId="0" fontId="0" fillId="4" borderId="154" xfId="0" applyFill="1" applyBorder="1" applyAlignment="1" applyProtection="1">
      <alignment horizontal="center" vertical="center"/>
    </xf>
    <xf numFmtId="43" fontId="19" fillId="5" borderId="112" xfId="1" applyFont="1" applyFill="1" applyBorder="1" applyAlignment="1" applyProtection="1">
      <alignment horizontal="left" indent="1"/>
    </xf>
    <xf numFmtId="43" fontId="19" fillId="5" borderId="155" xfId="1" applyFont="1" applyFill="1" applyBorder="1" applyAlignment="1" applyProtection="1">
      <alignment horizontal="left" indent="1"/>
    </xf>
    <xf numFmtId="43" fontId="19" fillId="5" borderId="47" xfId="1" applyFont="1" applyFill="1" applyBorder="1" applyAlignment="1" applyProtection="1">
      <alignment horizontal="left" indent="1"/>
    </xf>
    <xf numFmtId="43" fontId="19" fillId="5" borderId="156" xfId="1" applyFont="1" applyFill="1" applyBorder="1" applyAlignment="1" applyProtection="1">
      <alignment horizontal="left" indent="1"/>
    </xf>
    <xf numFmtId="0" fontId="4" fillId="4" borderId="73" xfId="0" applyFont="1" applyFill="1" applyBorder="1" applyAlignment="1" applyProtection="1">
      <alignment horizontal="left" indent="2"/>
    </xf>
    <xf numFmtId="0" fontId="4" fillId="4" borderId="74" xfId="0" applyFont="1" applyFill="1" applyBorder="1" applyAlignment="1" applyProtection="1">
      <alignment horizontal="left" indent="2"/>
    </xf>
    <xf numFmtId="0" fontId="4" fillId="4" borderId="118" xfId="0" applyFont="1" applyFill="1" applyBorder="1" applyAlignment="1" applyProtection="1">
      <alignment horizontal="left" indent="2"/>
    </xf>
    <xf numFmtId="43" fontId="19" fillId="5" borderId="101" xfId="1" applyFont="1" applyFill="1" applyBorder="1" applyAlignment="1" applyProtection="1">
      <alignment horizontal="left" indent="1"/>
    </xf>
    <xf numFmtId="43" fontId="19" fillId="5" borderId="132" xfId="1" applyFont="1" applyFill="1" applyBorder="1" applyAlignment="1" applyProtection="1">
      <alignment horizontal="left" indent="1"/>
    </xf>
    <xf numFmtId="0" fontId="11" fillId="4" borderId="154" xfId="0" applyFont="1" applyFill="1" applyBorder="1" applyAlignment="1" applyProtection="1">
      <alignment horizontal="center" vertical="center" wrapText="1"/>
    </xf>
    <xf numFmtId="0" fontId="12" fillId="4" borderId="142" xfId="0" applyFont="1" applyFill="1" applyBorder="1" applyAlignment="1" applyProtection="1">
      <alignment horizontal="center" vertical="center"/>
    </xf>
    <xf numFmtId="43" fontId="19" fillId="5" borderId="137" xfId="1" applyFont="1" applyFill="1" applyBorder="1" applyAlignment="1" applyProtection="1">
      <alignment horizontal="left" indent="1"/>
    </xf>
    <xf numFmtId="43" fontId="19" fillId="5" borderId="138" xfId="1" applyFont="1" applyFill="1" applyBorder="1" applyAlignment="1" applyProtection="1">
      <alignment horizontal="left" indent="1"/>
    </xf>
  </cellXfs>
  <cellStyles count="3">
    <cellStyle name="Comma" xfId="1" builtinId="3"/>
    <cellStyle name="Normal" xfId="0" builtinId="0"/>
    <cellStyle name="Percent" xfId="2" builtinId="5"/>
  </cellStyles>
  <dxfs count="56">
    <dxf>
      <fill>
        <patternFill>
          <bgColor rgb="FFFFFFCC"/>
        </patternFill>
      </fill>
    </dxf>
    <dxf>
      <font>
        <b/>
        <i val="0"/>
        <strike val="0"/>
        <color auto="1"/>
        <name val="Cambria"/>
        <scheme val="none"/>
      </font>
      <fill>
        <patternFill>
          <bgColor rgb="FFFF7C80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b/>
        <i val="0"/>
        <strike val="0"/>
        <color auto="1"/>
        <name val="Cambria"/>
        <scheme val="none"/>
      </font>
      <fill>
        <patternFill>
          <bgColor rgb="FFFF7C80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b/>
        <i val="0"/>
        <strike val="0"/>
        <color auto="1"/>
        <name val="Cambria"/>
        <scheme val="none"/>
      </font>
      <fill>
        <patternFill>
          <bgColor rgb="FFFF7C80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b/>
        <i val="0"/>
        <strike val="0"/>
        <color auto="1"/>
        <name val="Cambria"/>
        <scheme val="none"/>
      </font>
      <fill>
        <patternFill>
          <bgColor rgb="FFFF7C80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b/>
        <i val="0"/>
        <strike val="0"/>
        <color auto="1"/>
        <name val="Cambria"/>
        <scheme val="none"/>
      </font>
      <fill>
        <patternFill>
          <bgColor rgb="FFFF7C80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b/>
        <i val="0"/>
        <strike val="0"/>
        <color auto="1"/>
        <name val="Cambria"/>
        <scheme val="none"/>
      </font>
      <fill>
        <patternFill>
          <bgColor rgb="FFFF7C80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  <condense val="0"/>
        <extend val="0"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N50"/>
  <sheetViews>
    <sheetView tabSelected="1" workbookViewId="0">
      <selection activeCell="J21" sqref="J21"/>
    </sheetView>
  </sheetViews>
  <sheetFormatPr defaultRowHeight="15"/>
  <cols>
    <col min="1" max="1" width="2" style="2" customWidth="1"/>
    <col min="2" max="3" width="11.42578125" style="2" customWidth="1"/>
    <col min="4" max="4" width="10" style="2" customWidth="1"/>
    <col min="5" max="8" width="9.7109375" style="2" customWidth="1"/>
    <col min="9" max="9" width="7.7109375" style="2" customWidth="1"/>
    <col min="10" max="10" width="13.140625" style="2" customWidth="1"/>
    <col min="11" max="14" width="7.7109375" style="2" customWidth="1"/>
    <col min="15" max="15" width="9.42578125" style="2" customWidth="1"/>
    <col min="16" max="16" width="8.7109375" style="2" bestFit="1" customWidth="1"/>
    <col min="17" max="256" width="11.42578125" style="2" customWidth="1"/>
    <col min="257" max="16384" width="9.140625" style="2"/>
  </cols>
  <sheetData>
    <row r="1" spans="1:11" ht="28.5">
      <c r="A1" s="248" t="s">
        <v>167</v>
      </c>
      <c r="B1" s="248"/>
      <c r="C1" s="248"/>
      <c r="D1" s="248"/>
      <c r="E1" s="248"/>
      <c r="F1" s="248"/>
      <c r="G1" s="248"/>
      <c r="H1" s="248"/>
      <c r="I1" s="248"/>
      <c r="J1" s="248"/>
      <c r="K1" s="211"/>
    </row>
    <row r="2" spans="1:11" ht="12" customHeight="1" thickBot="1"/>
    <row r="3" spans="1:11" ht="15.75" thickBot="1">
      <c r="F3" s="162" t="s">
        <v>21</v>
      </c>
    </row>
    <row r="4" spans="1:11">
      <c r="B4" s="160" t="s">
        <v>17</v>
      </c>
      <c r="C4" s="254"/>
      <c r="D4" s="254"/>
      <c r="E4" s="254"/>
      <c r="F4" s="8"/>
      <c r="H4" s="163" t="s">
        <v>85</v>
      </c>
      <c r="I4" s="256"/>
      <c r="J4" s="257"/>
    </row>
    <row r="5" spans="1:11" ht="15.75" thickBot="1">
      <c r="B5" s="161" t="s">
        <v>18</v>
      </c>
      <c r="C5" s="255"/>
      <c r="D5" s="255"/>
      <c r="E5" s="255"/>
      <c r="F5" s="9"/>
      <c r="H5" s="164" t="s">
        <v>8</v>
      </c>
      <c r="I5" s="258"/>
      <c r="J5" s="259"/>
    </row>
    <row r="6" spans="1:11" ht="12" customHeight="1"/>
    <row r="7" spans="1:11" ht="20.100000000000001" customHeight="1" thickBot="1">
      <c r="A7" s="192"/>
      <c r="B7" s="193" t="s">
        <v>92</v>
      </c>
      <c r="C7" s="194"/>
      <c r="D7" s="194"/>
      <c r="E7" s="194"/>
      <c r="F7" s="195"/>
      <c r="G7" s="195"/>
      <c r="H7" s="196"/>
    </row>
    <row r="8" spans="1:11" ht="24" customHeight="1" thickTop="1" thickBot="1">
      <c r="A8" s="197"/>
      <c r="B8" s="134" t="s">
        <v>15</v>
      </c>
      <c r="C8" s="135" t="s">
        <v>14</v>
      </c>
      <c r="D8" s="244" t="s">
        <v>150</v>
      </c>
      <c r="E8" s="245"/>
      <c r="F8" s="198"/>
      <c r="G8" s="198"/>
      <c r="H8" s="199"/>
    </row>
    <row r="9" spans="1:11" ht="20.100000000000001" customHeight="1" thickTop="1" thickBot="1">
      <c r="A9" s="197"/>
      <c r="B9" s="73">
        <f>SUM('1st half breakdown'!U7,'2nd half breakdown'!U7,'Overtime breakdown'!U7)</f>
        <v>0</v>
      </c>
      <c r="C9" s="74">
        <f>SUM('1st half breakdown'!Y7,'2nd half breakdown'!Y7,'Overtime breakdown'!Y7)</f>
        <v>0</v>
      </c>
      <c r="D9" s="246">
        <f>SUM('1st half breakdown'!AC7,'2nd half breakdown'!AC7,'Overtime breakdown'!AC7)</f>
        <v>0</v>
      </c>
      <c r="E9" s="247"/>
      <c r="F9" s="198"/>
      <c r="G9" s="198"/>
      <c r="H9" s="199"/>
    </row>
    <row r="10" spans="1:11" ht="9.75" customHeight="1" thickTop="1" thickBot="1">
      <c r="A10" s="197"/>
      <c r="B10" s="191"/>
      <c r="C10" s="191"/>
      <c r="D10" s="191"/>
      <c r="E10" s="191"/>
      <c r="F10" s="191"/>
      <c r="G10" s="191"/>
      <c r="H10" s="200"/>
      <c r="I10" s="66"/>
      <c r="J10" s="67"/>
      <c r="K10" s="67"/>
    </row>
    <row r="11" spans="1:11" ht="24" customHeight="1" thickTop="1" thickBot="1">
      <c r="A11" s="197"/>
      <c r="B11" s="249" t="s">
        <v>7</v>
      </c>
      <c r="C11" s="242"/>
      <c r="D11" s="242" t="s">
        <v>75</v>
      </c>
      <c r="E11" s="243"/>
      <c r="F11" s="244" t="s">
        <v>10</v>
      </c>
      <c r="G11" s="245"/>
      <c r="H11" s="200"/>
      <c r="I11" s="66"/>
      <c r="J11" s="67"/>
      <c r="K11" s="67"/>
    </row>
    <row r="12" spans="1:11" ht="20.100000000000001" customHeight="1" thickTop="1" thickBot="1">
      <c r="A12" s="197"/>
      <c r="B12" s="231">
        <f>D9-D12</f>
        <v>0</v>
      </c>
      <c r="C12" s="232"/>
      <c r="D12" s="232">
        <f>SUM('1st half breakdown'!AE7,'2nd half breakdown'!AE7,'Overtime breakdown'!AE7)</f>
        <v>0</v>
      </c>
      <c r="E12" s="241"/>
      <c r="F12" s="223" t="str">
        <f>IFERROR(B12/D9, "-")</f>
        <v>-</v>
      </c>
      <c r="G12" s="224" t="str">
        <f>IF(ISERROR((E12-F12)/E12), "-", (E12-F12)/E12)</f>
        <v>-</v>
      </c>
      <c r="H12" s="200"/>
      <c r="I12" s="66"/>
      <c r="J12" s="67"/>
      <c r="K12" s="67"/>
    </row>
    <row r="13" spans="1:11" ht="12" customHeight="1" thickTop="1">
      <c r="A13" s="201"/>
      <c r="B13" s="202"/>
      <c r="C13" s="202"/>
      <c r="D13" s="202"/>
      <c r="E13" s="202"/>
      <c r="F13" s="202"/>
      <c r="G13" s="202"/>
      <c r="H13" s="203"/>
      <c r="I13" s="66"/>
      <c r="J13" s="67"/>
      <c r="K13" s="67"/>
    </row>
    <row r="14" spans="1:11" ht="20.100000000000001" customHeight="1" thickBot="1">
      <c r="B14" s="65" t="s">
        <v>91</v>
      </c>
    </row>
    <row r="15" spans="1:11" ht="17.25" thickTop="1" thickBot="1">
      <c r="B15" s="136"/>
      <c r="C15" s="137"/>
      <c r="D15" s="138"/>
      <c r="E15" s="139" t="s">
        <v>81</v>
      </c>
      <c r="F15" s="140" t="s">
        <v>82</v>
      </c>
      <c r="G15" s="141" t="s">
        <v>83</v>
      </c>
      <c r="H15" s="142" t="s">
        <v>90</v>
      </c>
    </row>
    <row r="16" spans="1:11">
      <c r="B16" s="143" t="s">
        <v>76</v>
      </c>
      <c r="C16" s="144"/>
      <c r="D16" s="219" t="s">
        <v>149</v>
      </c>
      <c r="E16" s="115" t="str">
        <f>IFERROR(('1st half breakdown'!$AD4)/'1st half breakdown'!$AC4,"-")</f>
        <v>-</v>
      </c>
      <c r="F16" s="116" t="str">
        <f>IFERROR(('2nd half breakdown'!$AD4)/'2nd half breakdown'!$AC4,"-")</f>
        <v>-</v>
      </c>
      <c r="G16" s="117" t="str">
        <f>IFERROR(('Overtime breakdown'!$AD4)/'Overtime breakdown'!$AC4,"-")</f>
        <v>-</v>
      </c>
      <c r="H16" s="43" t="str">
        <f>IFERROR(SUM('1st half breakdown'!AD4,'2nd half breakdown'!AD4,'Overtime breakdown'!AD4)/SUM('1st half breakdown'!AC4,'2nd half breakdown'!AC4,'Overtime breakdown'!AC4),"-")</f>
        <v>-</v>
      </c>
    </row>
    <row r="17" spans="2:14">
      <c r="B17" s="233"/>
      <c r="C17" s="234"/>
      <c r="D17" s="220"/>
      <c r="E17" s="112" t="str">
        <f>CONCATENATE("(",'1st half breakdown'!$AD4," / ",'1st half breakdown'!$AC4,")")</f>
        <v>(0 / 0)</v>
      </c>
      <c r="F17" s="114" t="str">
        <f>CONCATENATE("(",'2nd half breakdown'!$AD4," / ",'2nd half breakdown'!$AC4,")")</f>
        <v>(0 / 0)</v>
      </c>
      <c r="G17" s="113" t="str">
        <f>CONCATENATE("(",'Overtime breakdown'!$AD4," / ",'Overtime breakdown'!$AC4,")")</f>
        <v>(0 / 0)</v>
      </c>
      <c r="H17" s="44" t="str">
        <f>CONCATENATE("(",SUM('1st half breakdown'!AD4,'2nd half breakdown'!AD4,'Overtime breakdown'!AD4)," / ",SUM('1st half breakdown'!AC4,'2nd half breakdown'!AC4,'Overtime breakdown'!AC4),")")</f>
        <v>(0 / 0)</v>
      </c>
    </row>
    <row r="18" spans="2:14">
      <c r="B18" s="145"/>
      <c r="C18" s="146"/>
      <c r="D18" s="221" t="s">
        <v>15</v>
      </c>
      <c r="E18" s="50" t="str">
        <f>IFERROR(('1st half breakdown'!$V4)/'1st half breakdown'!$U4,"-")</f>
        <v>-</v>
      </c>
      <c r="F18" s="37" t="str">
        <f>IFERROR(('2nd half breakdown'!$V4)/'2nd half breakdown'!$U4,"-")</f>
        <v>-</v>
      </c>
      <c r="G18" s="40" t="str">
        <f>IFERROR(('Overtime breakdown'!$V4)/'Overtime breakdown'!$U4,"-")</f>
        <v>-</v>
      </c>
      <c r="H18" s="43" t="str">
        <f>IFERROR(SUM('1st half breakdown'!V4,'2nd half breakdown'!V4,'Overtime breakdown'!V4)/SUM('1st half breakdown'!U4,'2nd half breakdown'!U4,'Overtime breakdown'!U4),"-")</f>
        <v>-</v>
      </c>
      <c r="K18" s="84"/>
      <c r="L18" s="84"/>
      <c r="M18" s="84"/>
      <c r="N18" s="53"/>
    </row>
    <row r="19" spans="2:14">
      <c r="B19" s="145"/>
      <c r="C19" s="146"/>
      <c r="D19" s="222"/>
      <c r="E19" s="51" t="str">
        <f>CONCATENATE("(",'1st half breakdown'!$V4," / ",'1st half breakdown'!$U4,")")</f>
        <v>(0 / 0)</v>
      </c>
      <c r="F19" s="38" t="str">
        <f>CONCATENATE("(",'2nd half breakdown'!$V4," / ",'2nd half breakdown'!$U4,")")</f>
        <v>(0 / 0)</v>
      </c>
      <c r="G19" s="41" t="str">
        <f>CONCATENATE("(",'Overtime breakdown'!$V4," / ",'Overtime breakdown'!$U4,")")</f>
        <v>(0 / 0)</v>
      </c>
      <c r="H19" s="44" t="str">
        <f>CONCATENATE("(",SUM('1st half breakdown'!V4,'2nd half breakdown'!V4,'Overtime breakdown'!V4)," / ",SUM('1st half breakdown'!U4,'2nd half breakdown'!U4,'Overtime breakdown'!U4),")")</f>
        <v>(0 / 0)</v>
      </c>
      <c r="K19" s="34"/>
      <c r="L19" s="34"/>
      <c r="M19" s="34"/>
      <c r="N19" s="53"/>
    </row>
    <row r="20" spans="2:14">
      <c r="B20" s="145"/>
      <c r="C20" s="146"/>
      <c r="D20" s="221" t="s">
        <v>14</v>
      </c>
      <c r="E20" s="50" t="str">
        <f>IFERROR(('1st half breakdown'!$Z4)/'1st half breakdown'!$Y4,"-")</f>
        <v>-</v>
      </c>
      <c r="F20" s="37" t="str">
        <f>IFERROR(('2nd half breakdown'!$Z4)/'2nd half breakdown'!$Y4,"-")</f>
        <v>-</v>
      </c>
      <c r="G20" s="40" t="str">
        <f>IFERROR(('Overtime breakdown'!$Z4)/'Overtime breakdown'!$Y4,"-")</f>
        <v>-</v>
      </c>
      <c r="H20" s="43" t="str">
        <f>IFERROR(SUM('1st half breakdown'!Z4,'2nd half breakdown'!Z4,'Overtime breakdown'!Z4)/SUM('1st half breakdown'!Y4,'2nd half breakdown'!Y4,'Overtime breakdown'!Y4),"-")</f>
        <v>-</v>
      </c>
      <c r="K20" s="53"/>
      <c r="L20" s="53"/>
      <c r="M20" s="53"/>
      <c r="N20" s="53"/>
    </row>
    <row r="21" spans="2:14" ht="15.75" thickBot="1">
      <c r="B21" s="147"/>
      <c r="C21" s="148"/>
      <c r="D21" s="237"/>
      <c r="E21" s="52" t="str">
        <f>CONCATENATE("(",'1st half breakdown'!$Z4," / ",'1st half breakdown'!$Y4,")")</f>
        <v>(0 / 0)</v>
      </c>
      <c r="F21" s="39" t="str">
        <f>CONCATENATE("(",'2nd half breakdown'!$Z4," / ",'2nd half breakdown'!$Y4,")")</f>
        <v>(0 / 0)</v>
      </c>
      <c r="G21" s="42" t="str">
        <f>CONCATENATE("(",'Overtime breakdown'!$Z4," / ",'Overtime breakdown'!$Y4,")")</f>
        <v>(0 / 0)</v>
      </c>
      <c r="H21" s="45" t="str">
        <f>CONCATENATE("(",SUM('1st half breakdown'!Z4,'2nd half breakdown'!Z4,'Overtime breakdown'!Z4)," / ",SUM('1st half breakdown'!Y4,'2nd half breakdown'!Y4,'Overtime breakdown'!Y4),")")</f>
        <v>(0 / 0)</v>
      </c>
    </row>
    <row r="22" spans="2:14">
      <c r="B22" s="143" t="s">
        <v>77</v>
      </c>
      <c r="C22" s="144"/>
      <c r="D22" s="219" t="s">
        <v>149</v>
      </c>
      <c r="E22" s="115" t="str">
        <f>IFERROR(('1st half breakdown'!$AD5)/'1st half breakdown'!$AC5,"-")</f>
        <v>-</v>
      </c>
      <c r="F22" s="116" t="str">
        <f>IFERROR(('2nd half breakdown'!$AD5)/'2nd half breakdown'!$AC5,"-")</f>
        <v>-</v>
      </c>
      <c r="G22" s="117" t="str">
        <f>IFERROR(('Overtime breakdown'!$AD5)/'Overtime breakdown'!$AC5,"-")</f>
        <v>-</v>
      </c>
      <c r="H22" s="43" t="str">
        <f>IFERROR(SUM('1st half breakdown'!AD5,'2nd half breakdown'!AD5,'Overtime breakdown'!AD5)/SUM('1st half breakdown'!AC5,'2nd half breakdown'!AC5,'Overtime breakdown'!AC5),"-")</f>
        <v>-</v>
      </c>
    </row>
    <row r="23" spans="2:14">
      <c r="B23" s="233"/>
      <c r="C23" s="234"/>
      <c r="D23" s="220"/>
      <c r="E23" s="112" t="str">
        <f>CONCATENATE("(",'1st half breakdown'!$AD5," / ",'1st half breakdown'!$AC5,")")</f>
        <v>(0 / 0)</v>
      </c>
      <c r="F23" s="114" t="str">
        <f>CONCATENATE("(",'2nd half breakdown'!$AD5," / ",'2nd half breakdown'!$AC5,")")</f>
        <v>(0 / 0)</v>
      </c>
      <c r="G23" s="113" t="str">
        <f>CONCATENATE("(",'Overtime breakdown'!$AD5," / ",'Overtime breakdown'!$AC5,")")</f>
        <v>(0 / 0)</v>
      </c>
      <c r="H23" s="44" t="str">
        <f>CONCATENATE("(",SUM('1st half breakdown'!AD5,'2nd half breakdown'!AD5,'Overtime breakdown'!AD5)," / ",SUM('1st half breakdown'!AC5,'2nd half breakdown'!AC5,'Overtime breakdown'!AC5),")")</f>
        <v>(0 / 0)</v>
      </c>
    </row>
    <row r="24" spans="2:14">
      <c r="B24" s="149"/>
      <c r="C24" s="150"/>
      <c r="D24" s="221" t="s">
        <v>15</v>
      </c>
      <c r="E24" s="50" t="str">
        <f>IFERROR(('1st half breakdown'!$V5)/'1st half breakdown'!$U5,"-")</f>
        <v>-</v>
      </c>
      <c r="F24" s="37" t="str">
        <f>IFERROR(('2nd half breakdown'!$V5)/'2nd half breakdown'!$U5,"-")</f>
        <v>-</v>
      </c>
      <c r="G24" s="40" t="str">
        <f>IFERROR(('Overtime breakdown'!$V5)/'Overtime breakdown'!$U5,"-")</f>
        <v>-</v>
      </c>
      <c r="H24" s="43" t="str">
        <f>IFERROR(SUM('1st half breakdown'!V5,'2nd half breakdown'!V5,'Overtime breakdown'!V5)/SUM('1st half breakdown'!U5,'2nd half breakdown'!U5,'Overtime breakdown'!U5),"-")</f>
        <v>-</v>
      </c>
    </row>
    <row r="25" spans="2:14">
      <c r="B25" s="145"/>
      <c r="C25" s="151"/>
      <c r="D25" s="222"/>
      <c r="E25" s="51" t="str">
        <f>CONCATENATE("(",'1st half breakdown'!$V5," / ",'1st half breakdown'!$U5,")")</f>
        <v>(0 / 0)</v>
      </c>
      <c r="F25" s="38" t="str">
        <f>CONCATENATE("(",'2nd half breakdown'!$V5," / ",'2nd half breakdown'!$U5,")")</f>
        <v>(0 / 0)</v>
      </c>
      <c r="G25" s="41" t="str">
        <f>CONCATENATE("(",'Overtime breakdown'!$V5," / ",'Overtime breakdown'!$U5,")")</f>
        <v>(0 / 0)</v>
      </c>
      <c r="H25" s="44" t="str">
        <f>CONCATENATE("(",SUM('1st half breakdown'!V5,'2nd half breakdown'!V5,'Overtime breakdown'!V5)," / ",SUM('1st half breakdown'!U5,'2nd half breakdown'!U5,'Overtime breakdown'!U5),")")</f>
        <v>(0 / 0)</v>
      </c>
    </row>
    <row r="26" spans="2:14">
      <c r="B26" s="145"/>
      <c r="C26" s="151"/>
      <c r="D26" s="221" t="s">
        <v>14</v>
      </c>
      <c r="E26" s="50" t="str">
        <f>IFERROR(('1st half breakdown'!$Z5)/'1st half breakdown'!$Y5,"-")</f>
        <v>-</v>
      </c>
      <c r="F26" s="37" t="str">
        <f>IFERROR(('2nd half breakdown'!$Z5)/'2nd half breakdown'!$Y5,"-")</f>
        <v>-</v>
      </c>
      <c r="G26" s="40" t="str">
        <f>IFERROR(('Overtime breakdown'!$Z5)/'Overtime breakdown'!$Y5,"-")</f>
        <v>-</v>
      </c>
      <c r="H26" s="43" t="str">
        <f>IFERROR(SUM('1st half breakdown'!Z5,'2nd half breakdown'!Z5,'Overtime breakdown'!Z5)/SUM('1st half breakdown'!Y5,'2nd half breakdown'!Y5,'Overtime breakdown'!Y5),"-")</f>
        <v>-</v>
      </c>
    </row>
    <row r="27" spans="2:14" ht="15" customHeight="1" thickBot="1">
      <c r="B27" s="147"/>
      <c r="C27" s="152"/>
      <c r="D27" s="237"/>
      <c r="E27" s="52" t="str">
        <f>CONCATENATE("(",'1st half breakdown'!$Z5," / ",'1st half breakdown'!$Y5,")")</f>
        <v>(0 / 0)</v>
      </c>
      <c r="F27" s="39" t="str">
        <f>CONCATENATE("(",'2nd half breakdown'!$Z5," / ",'2nd half breakdown'!$Y5,")")</f>
        <v>(0 / 0)</v>
      </c>
      <c r="G27" s="42" t="str">
        <f>CONCATENATE("(",'Overtime breakdown'!$Z5," / ",'Overtime breakdown'!$Y5,")")</f>
        <v>(0 / 0)</v>
      </c>
      <c r="H27" s="45" t="str">
        <f>CONCATENATE("(",SUM('1st half breakdown'!Z5,'2nd half breakdown'!Z5,'Overtime breakdown'!Z5)," / ",SUM('1st half breakdown'!Y5,'2nd half breakdown'!Y5,'Overtime breakdown'!Y5),")")</f>
        <v>(0 / 0)</v>
      </c>
    </row>
    <row r="28" spans="2:14" ht="15" customHeight="1">
      <c r="B28" s="143" t="s">
        <v>78</v>
      </c>
      <c r="C28" s="144"/>
      <c r="D28" s="219" t="s">
        <v>149</v>
      </c>
      <c r="E28" s="115" t="str">
        <f>IFERROR(('1st half breakdown'!$AD6)/'1st half breakdown'!$AC6,"-")</f>
        <v>-</v>
      </c>
      <c r="F28" s="116" t="str">
        <f>IFERROR(('2nd half breakdown'!$AD6)/'2nd half breakdown'!$AC6,"-")</f>
        <v>-</v>
      </c>
      <c r="G28" s="117" t="str">
        <f>IFERROR(('Overtime breakdown'!$AD6)/'Overtime breakdown'!$AC6,"-")</f>
        <v>-</v>
      </c>
      <c r="H28" s="43" t="str">
        <f>IFERROR(SUM('1st half breakdown'!AD6,'2nd half breakdown'!AD6,'Overtime breakdown'!AD6)/SUM('1st half breakdown'!AC6,'2nd half breakdown'!AC6,'Overtime breakdown'!AC6),"-")</f>
        <v>-</v>
      </c>
      <c r="I28" s="68"/>
      <c r="J28" s="68"/>
    </row>
    <row r="29" spans="2:14" ht="15" customHeight="1">
      <c r="B29" s="233"/>
      <c r="C29" s="234"/>
      <c r="D29" s="220"/>
      <c r="E29" s="112" t="str">
        <f>CONCATENATE("(",'1st half breakdown'!$AD6," / ",'1st half breakdown'!$AC6,")")</f>
        <v>(0 / 0)</v>
      </c>
      <c r="F29" s="114" t="str">
        <f>CONCATENATE("(",'2nd half breakdown'!$AD6," / ",'2nd half breakdown'!$AC6,")")</f>
        <v>(0 / 0)</v>
      </c>
      <c r="G29" s="113" t="str">
        <f>CONCATENATE("(",'Overtime breakdown'!$AD6," / ",'Overtime breakdown'!$AC6,")")</f>
        <v>(0 / 0)</v>
      </c>
      <c r="H29" s="44" t="str">
        <f>CONCATENATE("(",SUM('1st half breakdown'!AD6,'2nd half breakdown'!AD6,'Overtime breakdown'!AD6)," / ",SUM('1st half breakdown'!AC6,'2nd half breakdown'!AC6,'Overtime breakdown'!AC6),")")</f>
        <v>(0 / 0)</v>
      </c>
      <c r="I29" s="68"/>
      <c r="J29" s="68"/>
    </row>
    <row r="30" spans="2:14">
      <c r="B30" s="153"/>
      <c r="C30" s="154"/>
      <c r="D30" s="219" t="s">
        <v>15</v>
      </c>
      <c r="E30" s="50" t="str">
        <f>IFERROR(('1st half breakdown'!$V6)/'1st half breakdown'!$U6,"-")</f>
        <v>-</v>
      </c>
      <c r="F30" s="37" t="str">
        <f>IFERROR(('2nd half breakdown'!$V6)/'2nd half breakdown'!$U6,"-")</f>
        <v>-</v>
      </c>
      <c r="G30" s="40" t="str">
        <f>IFERROR(('Overtime breakdown'!$V6)/'Overtime breakdown'!$U6,"-")</f>
        <v>-</v>
      </c>
      <c r="H30" s="43" t="str">
        <f>IFERROR(SUM('1st half breakdown'!V6,'2nd half breakdown'!V6,'Overtime breakdown'!V6)/SUM('1st half breakdown'!U6,'2nd half breakdown'!U6,'Overtime breakdown'!U6),"-")</f>
        <v>-</v>
      </c>
    </row>
    <row r="31" spans="2:14">
      <c r="B31" s="155"/>
      <c r="C31" s="156"/>
      <c r="D31" s="250"/>
      <c r="E31" s="51" t="str">
        <f>CONCATENATE("(",'1st half breakdown'!$V6," / ",'1st half breakdown'!$U6,")")</f>
        <v>(0 / 0)</v>
      </c>
      <c r="F31" s="38" t="str">
        <f>CONCATENATE("(",'2nd half breakdown'!$V6," / ",'2nd half breakdown'!$U6,")")</f>
        <v>(0 / 0)</v>
      </c>
      <c r="G31" s="41" t="str">
        <f>CONCATENATE("(",'Overtime breakdown'!$V6," / ",'Overtime breakdown'!$U6,")")</f>
        <v>(0 / 0)</v>
      </c>
      <c r="H31" s="44" t="str">
        <f>CONCATENATE("(",SUM('1st half breakdown'!V6,'2nd half breakdown'!V6,'Overtime breakdown'!V6)," / ",SUM('1st half breakdown'!U6,'2nd half breakdown'!U6,'Overtime breakdown'!U6),")")</f>
        <v>(0 / 0)</v>
      </c>
    </row>
    <row r="32" spans="2:14">
      <c r="B32" s="145"/>
      <c r="C32" s="157"/>
      <c r="D32" s="219" t="s">
        <v>14</v>
      </c>
      <c r="E32" s="50" t="str">
        <f>IFERROR(('1st half breakdown'!$Z6)/'1st half breakdown'!$Y6,"-")</f>
        <v>-</v>
      </c>
      <c r="F32" s="37" t="str">
        <f>IFERROR(('2nd half breakdown'!$Z6)/'2nd half breakdown'!$Y6,"-")</f>
        <v>-</v>
      </c>
      <c r="G32" s="40" t="str">
        <f>IFERROR(('Overtime breakdown'!$Z6)/'Overtime breakdown'!$Y6,"-")</f>
        <v>-</v>
      </c>
      <c r="H32" s="43" t="str">
        <f>IFERROR(SUM('1st half breakdown'!Z6,'2nd half breakdown'!Z6,'Overtime breakdown'!Z6)/SUM('1st half breakdown'!Y6,'2nd half breakdown'!Y6,'Overtime breakdown'!Y6),"-")</f>
        <v>-</v>
      </c>
    </row>
    <row r="33" spans="2:11" ht="15.75" thickBot="1">
      <c r="B33" s="158"/>
      <c r="C33" s="159"/>
      <c r="D33" s="260"/>
      <c r="E33" s="47" t="str">
        <f>CONCATENATE("(",'1st half breakdown'!$Z6," / ",'1st half breakdown'!$Y6,")")</f>
        <v>(0 / 0)</v>
      </c>
      <c r="F33" s="48" t="str">
        <f>CONCATENATE("(",'2nd half breakdown'!$Z6," / ",'2nd half breakdown'!$Y6,")")</f>
        <v>(0 / 0)</v>
      </c>
      <c r="G33" s="49" t="str">
        <f>CONCATENATE("(",'Overtime breakdown'!$Z6," / ",'Overtime breakdown'!$Y6,")")</f>
        <v>(0 / 0)</v>
      </c>
      <c r="H33" s="46" t="str">
        <f>CONCATENATE("(",SUM('1st half breakdown'!Z6,'2nd half breakdown'!Z6,'Overtime breakdown'!Z6)," / ",SUM('1st half breakdown'!Y6,'2nd half breakdown'!Y6,'Overtime breakdown'!Y6),")")</f>
        <v>(0 / 0)</v>
      </c>
    </row>
    <row r="34" spans="2:11" ht="16.5" thickTop="1" thickBot="1">
      <c r="B34" s="69"/>
      <c r="C34" s="70"/>
      <c r="D34" s="71"/>
      <c r="E34" s="72"/>
      <c r="F34" s="72"/>
      <c r="G34" s="72"/>
      <c r="H34" s="72"/>
    </row>
    <row r="35" spans="2:11" ht="15.75" thickTop="1">
      <c r="B35" s="261" t="s">
        <v>16</v>
      </c>
      <c r="C35" s="262"/>
      <c r="D35" s="226"/>
      <c r="E35" s="227"/>
      <c r="F35" s="227"/>
      <c r="G35" s="227"/>
      <c r="H35" s="227"/>
      <c r="I35" s="228"/>
    </row>
    <row r="36" spans="2:11">
      <c r="B36" s="235" t="s">
        <v>19</v>
      </c>
      <c r="C36" s="236"/>
      <c r="D36" s="251"/>
      <c r="E36" s="252"/>
      <c r="F36" s="252"/>
      <c r="G36" s="252"/>
      <c r="H36" s="252"/>
      <c r="I36" s="253"/>
    </row>
    <row r="37" spans="2:11">
      <c r="B37" s="263" t="s">
        <v>20</v>
      </c>
      <c r="C37" s="264"/>
      <c r="D37" s="265"/>
      <c r="E37" s="266"/>
      <c r="F37" s="267"/>
      <c r="G37" s="267"/>
      <c r="H37" s="267"/>
      <c r="I37" s="268"/>
    </row>
    <row r="38" spans="2:11" ht="12.75" customHeight="1" thickBot="1">
      <c r="B38" s="238" t="s">
        <v>135</v>
      </c>
      <c r="C38" s="239"/>
      <c r="D38" s="239"/>
      <c r="E38" s="239"/>
      <c r="F38" s="239"/>
      <c r="G38" s="239"/>
      <c r="H38" s="239"/>
      <c r="I38" s="240"/>
    </row>
    <row r="39" spans="2:11" ht="12.75" customHeight="1" thickTop="1"/>
    <row r="40" spans="2:11" ht="12" customHeight="1">
      <c r="B40" s="230" t="s">
        <v>86</v>
      </c>
      <c r="C40" s="230"/>
      <c r="D40" s="230"/>
      <c r="E40" s="230"/>
      <c r="F40" s="230"/>
      <c r="G40" s="230"/>
      <c r="H40" s="230"/>
      <c r="I40" s="230"/>
      <c r="J40" s="230"/>
      <c r="K40" s="3"/>
    </row>
    <row r="41" spans="2:11" ht="12" customHeight="1">
      <c r="B41" s="225" t="s">
        <v>151</v>
      </c>
      <c r="C41" s="225"/>
      <c r="D41" s="225"/>
      <c r="E41" s="225"/>
      <c r="F41" s="225"/>
      <c r="G41" s="225"/>
      <c r="H41" s="225"/>
      <c r="I41" s="225"/>
      <c r="J41" s="225"/>
      <c r="K41" s="3"/>
    </row>
    <row r="42" spans="2:11" ht="12" customHeight="1">
      <c r="B42" s="225" t="s">
        <v>87</v>
      </c>
      <c r="C42" s="225"/>
      <c r="D42" s="225"/>
      <c r="E42" s="225"/>
      <c r="F42" s="225"/>
      <c r="G42" s="225"/>
      <c r="H42" s="225"/>
      <c r="I42" s="225"/>
      <c r="J42" s="225"/>
      <c r="K42" s="3"/>
    </row>
    <row r="43" spans="2:11" ht="12" customHeight="1">
      <c r="B43" s="225" t="s">
        <v>88</v>
      </c>
      <c r="C43" s="225"/>
      <c r="D43" s="225"/>
      <c r="E43" s="225"/>
      <c r="F43" s="225"/>
      <c r="G43" s="225"/>
      <c r="H43" s="225"/>
      <c r="I43" s="225"/>
      <c r="J43" s="225"/>
      <c r="K43" s="3"/>
    </row>
    <row r="44" spans="2:11" ht="12" customHeight="1">
      <c r="B44" s="229" t="s">
        <v>136</v>
      </c>
      <c r="C44" s="229"/>
      <c r="D44" s="229"/>
      <c r="E44" s="229"/>
      <c r="F44" s="229"/>
      <c r="G44" s="229"/>
      <c r="H44" s="229"/>
      <c r="I44" s="229"/>
      <c r="J44" s="229"/>
      <c r="K44" s="3"/>
    </row>
    <row r="45" spans="2:11" ht="12" customHeight="1">
      <c r="B45" s="229" t="s">
        <v>134</v>
      </c>
      <c r="C45" s="229"/>
      <c r="D45" s="229"/>
      <c r="E45" s="229"/>
      <c r="F45" s="229"/>
      <c r="G45" s="229"/>
      <c r="H45" s="229"/>
      <c r="I45" s="229"/>
      <c r="J45" s="229"/>
      <c r="K45" s="3"/>
    </row>
    <row r="46" spans="2:11" ht="12" customHeight="1">
      <c r="B46" s="229" t="s">
        <v>168</v>
      </c>
      <c r="C46" s="229"/>
      <c r="D46" s="229"/>
      <c r="E46" s="229"/>
      <c r="F46" s="229"/>
      <c r="G46" s="229"/>
      <c r="H46" s="229"/>
      <c r="I46" s="229"/>
      <c r="J46" s="229"/>
      <c r="K46" s="3"/>
    </row>
    <row r="47" spans="2:11" ht="12" customHeight="1">
      <c r="B47" s="229" t="s">
        <v>169</v>
      </c>
      <c r="C47" s="229"/>
      <c r="D47" s="229"/>
      <c r="E47" s="229"/>
      <c r="F47" s="229"/>
      <c r="G47" s="229"/>
      <c r="H47" s="229"/>
      <c r="I47" s="229"/>
      <c r="J47" s="229"/>
      <c r="K47" s="3"/>
    </row>
    <row r="48" spans="2:11" ht="12" customHeight="1">
      <c r="B48" s="229" t="s">
        <v>170</v>
      </c>
      <c r="C48" s="229"/>
      <c r="D48" s="229"/>
      <c r="E48" s="229"/>
      <c r="F48" s="229"/>
      <c r="G48" s="229"/>
      <c r="H48" s="229"/>
      <c r="I48" s="229"/>
      <c r="J48" s="229"/>
      <c r="K48" s="206"/>
    </row>
    <row r="49" spans="2:11" ht="12" customHeight="1">
      <c r="B49" s="229" t="s">
        <v>171</v>
      </c>
      <c r="C49" s="229"/>
      <c r="D49" s="229"/>
      <c r="E49" s="229"/>
      <c r="F49" s="229"/>
      <c r="G49" s="229"/>
      <c r="H49" s="229"/>
      <c r="I49" s="229"/>
      <c r="J49" s="229"/>
      <c r="K49" s="3"/>
    </row>
    <row r="50" spans="2:11">
      <c r="B50" s="230" t="s">
        <v>89</v>
      </c>
      <c r="C50" s="230"/>
      <c r="D50" s="230"/>
      <c r="E50" s="230"/>
      <c r="F50" s="230"/>
      <c r="G50" s="230"/>
      <c r="H50" s="230"/>
      <c r="I50" s="230"/>
      <c r="J50" s="230"/>
      <c r="K50" s="3"/>
    </row>
  </sheetData>
  <sheetProtection password="C90E" sheet="1" objects="1" scenarios="1" selectLockedCells="1" sort="0" autoFilter="0"/>
  <mergeCells count="43">
    <mergeCell ref="A1:J1"/>
    <mergeCell ref="B11:C11"/>
    <mergeCell ref="B48:J48"/>
    <mergeCell ref="B47:J47"/>
    <mergeCell ref="B45:J45"/>
    <mergeCell ref="D30:D31"/>
    <mergeCell ref="D36:I36"/>
    <mergeCell ref="C4:E4"/>
    <mergeCell ref="C5:E5"/>
    <mergeCell ref="I4:J4"/>
    <mergeCell ref="I5:J5"/>
    <mergeCell ref="D32:D33"/>
    <mergeCell ref="B35:C35"/>
    <mergeCell ref="B29:C29"/>
    <mergeCell ref="B37:D37"/>
    <mergeCell ref="E37:I37"/>
    <mergeCell ref="D11:E11"/>
    <mergeCell ref="F11:G11"/>
    <mergeCell ref="D8:E8"/>
    <mergeCell ref="D9:E9"/>
    <mergeCell ref="D20:D21"/>
    <mergeCell ref="B49:J49"/>
    <mergeCell ref="B50:J50"/>
    <mergeCell ref="B12:C12"/>
    <mergeCell ref="B17:C17"/>
    <mergeCell ref="B40:J40"/>
    <mergeCell ref="B41:J41"/>
    <mergeCell ref="B43:J43"/>
    <mergeCell ref="B36:C36"/>
    <mergeCell ref="D26:D27"/>
    <mergeCell ref="B44:J44"/>
    <mergeCell ref="B38:I38"/>
    <mergeCell ref="D24:D25"/>
    <mergeCell ref="B46:J46"/>
    <mergeCell ref="D12:E12"/>
    <mergeCell ref="D22:D23"/>
    <mergeCell ref="B23:C23"/>
    <mergeCell ref="D28:D29"/>
    <mergeCell ref="D18:D19"/>
    <mergeCell ref="F12:G12"/>
    <mergeCell ref="B42:J42"/>
    <mergeCell ref="D35:I35"/>
    <mergeCell ref="D16:D17"/>
  </mergeCells>
  <phoneticPr fontId="15" type="noConversion"/>
  <conditionalFormatting sqref="D35:D36 B17:C17 C4:F5 I4:I5">
    <cfRule type="cellIs" dxfId="55" priority="9" stopIfTrue="1" operator="equal">
      <formula>""</formula>
    </cfRule>
  </conditionalFormatting>
  <conditionalFormatting sqref="B23:C23">
    <cfRule type="cellIs" dxfId="54" priority="3" stopIfTrue="1" operator="equal">
      <formula>""</formula>
    </cfRule>
  </conditionalFormatting>
  <conditionalFormatting sqref="B29:C29">
    <cfRule type="cellIs" dxfId="53" priority="2" stopIfTrue="1" operator="equal">
      <formula>""</formula>
    </cfRule>
  </conditionalFormatting>
  <conditionalFormatting sqref="E37">
    <cfRule type="cellIs" dxfId="52" priority="1" stopIfTrue="1" operator="equal">
      <formula>""</formula>
    </cfRule>
  </conditionalFormatting>
  <pageMargins left="0.5" right="0.5" top="0.5" bottom="0.25" header="0.25" footer="0.25"/>
  <pageSetup orientation="portrait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zoomScaleNormal="100" workbookViewId="0">
      <pane xSplit="1" ySplit="7" topLeftCell="B16" activePane="bottomRight" state="frozen"/>
      <selection activeCell="C4" sqref="C4:E4"/>
      <selection pane="topRight" activeCell="C4" sqref="C4:E4"/>
      <selection pane="bottomLeft" activeCell="C4" sqref="C4:E4"/>
      <selection pane="bottomRight" activeCell="B1" sqref="B1:B1048576"/>
    </sheetView>
  </sheetViews>
  <sheetFormatPr defaultRowHeight="15"/>
  <cols>
    <col min="1" max="1" width="3.42578125" style="2" customWidth="1"/>
    <col min="2" max="2" width="8.7109375" style="217" customWidth="1"/>
    <col min="3" max="5" width="14.7109375" style="2" customWidth="1"/>
    <col min="6" max="7" width="11.7109375" style="2" customWidth="1"/>
    <col min="8" max="8" width="6.7109375" style="2" customWidth="1"/>
    <col min="9" max="9" width="20.42578125" style="2" customWidth="1"/>
    <col min="10" max="15" width="14" style="2" customWidth="1"/>
    <col min="16" max="16" width="8.85546875" style="2" customWidth="1"/>
    <col min="17" max="17" width="11.42578125" style="2" customWidth="1"/>
    <col min="18" max="18" width="14.7109375" style="2" bestFit="1" customWidth="1"/>
    <col min="19" max="19" width="21.28515625" style="2" bestFit="1" customWidth="1"/>
    <col min="20" max="21" width="14.7109375" style="2" bestFit="1" customWidth="1"/>
    <col min="22" max="22" width="22" style="2" bestFit="1" customWidth="1"/>
    <col min="23" max="23" width="12.42578125" style="2" bestFit="1" customWidth="1"/>
    <col min="24" max="24" width="21.42578125" style="2" bestFit="1" customWidth="1"/>
    <col min="25" max="25" width="14.7109375" style="2" bestFit="1" customWidth="1"/>
    <col min="26" max="26" width="23.42578125" style="2" bestFit="1" customWidth="1"/>
    <col min="27" max="27" width="14.7109375" style="2" bestFit="1" customWidth="1"/>
    <col min="28" max="28" width="22" style="2" bestFit="1" customWidth="1"/>
    <col min="29" max="29" width="8.42578125" style="2" bestFit="1" customWidth="1"/>
    <col min="30" max="30" width="22" style="2" bestFit="1" customWidth="1"/>
    <col min="31" max="256" width="11.42578125" style="2" customWidth="1"/>
    <col min="257" max="16384" width="9.140625" style="2"/>
  </cols>
  <sheetData>
    <row r="1" spans="1:32" s="35" customFormat="1" ht="15.75" customHeight="1" thickTop="1" thickBot="1">
      <c r="A1" s="75"/>
      <c r="B1" s="214" t="s">
        <v>8</v>
      </c>
      <c r="C1" s="288" t="str">
        <f>IF('Game Summary'!I5="","-",'Game Summary'!I5)</f>
        <v>-</v>
      </c>
      <c r="D1" s="289" t="str">
        <f>IF(ISERROR(C1/B1),"-",C1/B1)</f>
        <v>-</v>
      </c>
      <c r="E1" s="165" t="s">
        <v>74</v>
      </c>
      <c r="F1" s="75"/>
      <c r="G1" s="204" t="s">
        <v>93</v>
      </c>
      <c r="H1" s="75"/>
      <c r="I1" s="75"/>
      <c r="K1" s="121"/>
      <c r="L1" s="122"/>
      <c r="M1" s="75"/>
      <c r="N1" s="75"/>
      <c r="O1" s="75"/>
      <c r="P1" s="75"/>
      <c r="Q1" s="75"/>
      <c r="R1" s="36"/>
      <c r="S1" s="36"/>
    </row>
    <row r="2" spans="1:32" ht="15.75" customHeight="1" thickTop="1">
      <c r="B2" s="215" t="s">
        <v>5</v>
      </c>
      <c r="C2" s="290" t="str">
        <f>IF('Game Summary'!C4="","-",'Game Summary'!C4)</f>
        <v>-</v>
      </c>
      <c r="D2" s="291" t="str">
        <f>IF(ISERROR(C2/B2),"-",C2/B2)</f>
        <v>-</v>
      </c>
      <c r="E2" s="207"/>
      <c r="I2" s="110"/>
      <c r="K2" s="123"/>
      <c r="L2" s="70"/>
      <c r="R2" s="125" t="s">
        <v>98</v>
      </c>
      <c r="S2" s="129"/>
      <c r="T2" s="126"/>
      <c r="U2" s="274" t="s">
        <v>15</v>
      </c>
      <c r="V2" s="272"/>
      <c r="W2" s="272"/>
      <c r="X2" s="275"/>
      <c r="Y2" s="274" t="s">
        <v>14</v>
      </c>
      <c r="Z2" s="272"/>
      <c r="AA2" s="272"/>
      <c r="AB2" s="275"/>
      <c r="AC2" s="271" t="s">
        <v>150</v>
      </c>
      <c r="AD2" s="272"/>
      <c r="AE2" s="272"/>
      <c r="AF2" s="273"/>
    </row>
    <row r="3" spans="1:32" ht="15.75" customHeight="1" thickBot="1">
      <c r="B3" s="216" t="s">
        <v>6</v>
      </c>
      <c r="C3" s="292" t="str">
        <f>IF('Game Summary'!C5="","-",'Game Summary'!C5)</f>
        <v>-</v>
      </c>
      <c r="D3" s="293" t="str">
        <f>IF(ISERROR(C3/B3),"-",C3/B3)</f>
        <v>-</v>
      </c>
      <c r="E3" s="208"/>
      <c r="G3" s="166"/>
      <c r="H3" s="167" t="s">
        <v>131</v>
      </c>
      <c r="I3" s="111"/>
      <c r="K3" s="122"/>
      <c r="L3" s="70"/>
      <c r="R3" s="127" t="s">
        <v>84</v>
      </c>
      <c r="S3" s="130"/>
      <c r="T3" s="128"/>
      <c r="U3" s="174" t="s">
        <v>80</v>
      </c>
      <c r="V3" s="175" t="s">
        <v>7</v>
      </c>
      <c r="W3" s="176" t="s">
        <v>75</v>
      </c>
      <c r="X3" s="177" t="s">
        <v>139</v>
      </c>
      <c r="Y3" s="174" t="s">
        <v>80</v>
      </c>
      <c r="Z3" s="175" t="s">
        <v>7</v>
      </c>
      <c r="AA3" s="176" t="s">
        <v>75</v>
      </c>
      <c r="AB3" s="177" t="s">
        <v>139</v>
      </c>
      <c r="AC3" s="178" t="s">
        <v>80</v>
      </c>
      <c r="AD3" s="175" t="s">
        <v>7</v>
      </c>
      <c r="AE3" s="176" t="s">
        <v>75</v>
      </c>
      <c r="AF3" s="179" t="s">
        <v>139</v>
      </c>
    </row>
    <row r="4" spans="1:32" ht="15.75" customHeight="1" thickTop="1" thickBot="1">
      <c r="H4" s="78"/>
      <c r="I4" s="209"/>
      <c r="J4" s="210"/>
      <c r="K4" s="70"/>
      <c r="L4" s="53"/>
      <c r="R4" s="171" t="s">
        <v>76</v>
      </c>
      <c r="S4" s="297">
        <f>'Game Summary'!B17</f>
        <v>0</v>
      </c>
      <c r="T4" s="298"/>
      <c r="U4" s="101">
        <f>SUMPRODUCT(($C$8:$C$97&gt;"")*($F$8:$F$97&gt;""))</f>
        <v>0</v>
      </c>
      <c r="V4" s="102">
        <f>U4-W4</f>
        <v>0</v>
      </c>
      <c r="W4" s="103">
        <f>SUMPRODUCT(($C$8:$C$97&gt;"")*(ISNUMBER(FIND("I",$H$8:$H$97)))*($F$8:$F$97&gt;""))</f>
        <v>0</v>
      </c>
      <c r="X4" s="118" t="str">
        <f>IF(U4=0,"-",V4/U4)</f>
        <v>-</v>
      </c>
      <c r="Y4" s="101">
        <f>SUMPRODUCT(($C$8:$C$97&gt;"")*($G$8:$G$97&gt;""))</f>
        <v>0</v>
      </c>
      <c r="Z4" s="102">
        <f>Y4-AA4</f>
        <v>0</v>
      </c>
      <c r="AA4" s="103">
        <f>SUMPRODUCT(($C$8:$C$97&gt;"")*(ISNUMBER(FIND("I",$H$8:$H$97)))*($G$8:$G$97&gt;""))</f>
        <v>0</v>
      </c>
      <c r="AB4" s="118" t="str">
        <f>IF(Y4=0,"-",Z4/Y4)</f>
        <v>-</v>
      </c>
      <c r="AC4" s="104">
        <f>COUNTA($C$8:$C$97)</f>
        <v>0</v>
      </c>
      <c r="AD4" s="102">
        <f>AC4-AE4</f>
        <v>0</v>
      </c>
      <c r="AE4" s="107">
        <f>SUMPRODUCT(($C$8:$C$97&gt;"")*(ISNUMBER(FIND("I",$H$8:$H$97))))</f>
        <v>0</v>
      </c>
      <c r="AF4" s="118" t="str">
        <f>IF(AC4=0,"-",AD4/AC4)</f>
        <v>-</v>
      </c>
    </row>
    <row r="5" spans="1:32" ht="15.75" customHeight="1" thickTop="1" thickBot="1">
      <c r="B5" s="278" t="s">
        <v>9</v>
      </c>
      <c r="C5" s="280" t="s">
        <v>152</v>
      </c>
      <c r="D5" s="294"/>
      <c r="E5" s="294"/>
      <c r="F5" s="280" t="s">
        <v>99</v>
      </c>
      <c r="G5" s="281"/>
      <c r="H5" s="212" t="s">
        <v>173</v>
      </c>
      <c r="I5" s="213"/>
      <c r="J5" s="209"/>
      <c r="K5" s="76"/>
      <c r="L5" s="53"/>
      <c r="M5" s="77"/>
      <c r="N5" s="70"/>
      <c r="R5" s="172" t="s">
        <v>77</v>
      </c>
      <c r="S5" s="299">
        <f>'Game Summary'!B23</f>
        <v>0</v>
      </c>
      <c r="T5" s="300"/>
      <c r="U5" s="79">
        <f>SUMPRODUCT(($D$8:$D$97&gt;"")*($F$8:$F$97&gt;""))</f>
        <v>0</v>
      </c>
      <c r="V5" s="80">
        <f>U5-W5</f>
        <v>0</v>
      </c>
      <c r="W5" s="99">
        <f>SUMPRODUCT(($D$8:$D$97&gt;"")*(ISNUMBER(FIND("I",$H$8:$H$97)))*($F$8:$F$97&gt;""))</f>
        <v>0</v>
      </c>
      <c r="X5" s="119" t="str">
        <f>IF(U5=0,"-",V5/U5)</f>
        <v>-</v>
      </c>
      <c r="Y5" s="79">
        <f>SUMPRODUCT(($D$8:$D$97&gt;"")*($G$8:$G$97&gt;""))</f>
        <v>0</v>
      </c>
      <c r="Z5" s="80">
        <f>Y5-AA5</f>
        <v>0</v>
      </c>
      <c r="AA5" s="99">
        <f>SUMPRODUCT(($D$8:$D$97&gt;"")*(ISNUMBER(FIND("I",$H$8:$H$97)))*($G$8:$G$97&gt;""))</f>
        <v>0</v>
      </c>
      <c r="AB5" s="119" t="str">
        <f>IF(Y5=0,"-",Z5/Y5)</f>
        <v>-</v>
      </c>
      <c r="AC5" s="105">
        <f>COUNTA($D$8:$D$97)</f>
        <v>0</v>
      </c>
      <c r="AD5" s="80">
        <f>AC5-AE5</f>
        <v>0</v>
      </c>
      <c r="AE5" s="108">
        <f>SUMPRODUCT(($D$8:$D$97&gt;"")*(ISNUMBER(FIND("I",$H$8:$H$97))))</f>
        <v>0</v>
      </c>
      <c r="AF5" s="119" t="str">
        <f>IF(AC5=0,"-",AD5/AC5)</f>
        <v>-</v>
      </c>
    </row>
    <row r="6" spans="1:32" ht="15.75" customHeight="1" thickBot="1">
      <c r="B6" s="279"/>
      <c r="C6" s="188" t="s">
        <v>2</v>
      </c>
      <c r="D6" s="189" t="s">
        <v>3</v>
      </c>
      <c r="E6" s="190" t="s">
        <v>4</v>
      </c>
      <c r="F6" s="295" t="s">
        <v>0</v>
      </c>
      <c r="G6" s="276" t="s">
        <v>1</v>
      </c>
      <c r="H6" s="282" t="s">
        <v>166</v>
      </c>
      <c r="I6" s="283"/>
      <c r="O6" s="70"/>
      <c r="R6" s="173" t="s">
        <v>78</v>
      </c>
      <c r="S6" s="286">
        <f>'Game Summary'!B29</f>
        <v>0</v>
      </c>
      <c r="T6" s="287"/>
      <c r="U6" s="81">
        <f>SUMPRODUCT(($E$8:$E$97&gt;"")*($F$8:$F$97&gt;""))</f>
        <v>0</v>
      </c>
      <c r="V6" s="82">
        <f>U6-W6</f>
        <v>0</v>
      </c>
      <c r="W6" s="100">
        <f>SUMPRODUCT(($E$8:$E$97&gt;"")*(ISNUMBER(FIND("I",$H$8:$H$97)))*($F$8:$F$97&gt;""))</f>
        <v>0</v>
      </c>
      <c r="X6" s="120" t="str">
        <f>IF(U6=0,"-",V6/U6)</f>
        <v>-</v>
      </c>
      <c r="Y6" s="81">
        <f>SUMPRODUCT(($E$8:$E$97&gt;"")*($G$8:$G$97&gt;""))</f>
        <v>0</v>
      </c>
      <c r="Z6" s="82">
        <f>Y6-AA6</f>
        <v>0</v>
      </c>
      <c r="AA6" s="100">
        <f>SUMPRODUCT(($E$8:$E$97&gt;"")*(ISNUMBER(FIND("I",$H$8:$H$97)))*($G$8:$G$97&gt;""))</f>
        <v>0</v>
      </c>
      <c r="AB6" s="120" t="str">
        <f>IF(Y6=0,"-",Z6/Y6)</f>
        <v>-</v>
      </c>
      <c r="AC6" s="106">
        <f>COUNTA($E$8:$E$97)</f>
        <v>0</v>
      </c>
      <c r="AD6" s="82">
        <f>AC6-AE6</f>
        <v>0</v>
      </c>
      <c r="AE6" s="109">
        <f>SUMPRODUCT(($E$8:$E$97&gt;"")*(ISNUMBER(FIND("I",$H$8:$H$97))))</f>
        <v>0</v>
      </c>
      <c r="AF6" s="120" t="str">
        <f>IF(AC6=0,"-",AD6/AC6)</f>
        <v>-</v>
      </c>
    </row>
    <row r="7" spans="1:32" ht="16.5" customHeight="1" thickTop="1" thickBot="1">
      <c r="B7" s="218">
        <v>0</v>
      </c>
      <c r="C7" s="168">
        <f>'Game Summary'!B17</f>
        <v>0</v>
      </c>
      <c r="D7" s="169">
        <f>'Game Summary'!B23</f>
        <v>0</v>
      </c>
      <c r="E7" s="170">
        <f>'Game Summary'!B29</f>
        <v>0</v>
      </c>
      <c r="F7" s="296"/>
      <c r="G7" s="277"/>
      <c r="H7" s="284"/>
      <c r="I7" s="285"/>
      <c r="J7" s="301" t="s">
        <v>100</v>
      </c>
      <c r="K7" s="302"/>
      <c r="L7" s="302"/>
      <c r="M7" s="302"/>
      <c r="N7" s="302"/>
      <c r="O7" s="303"/>
      <c r="R7" s="180" t="s">
        <v>79</v>
      </c>
      <c r="S7" s="181"/>
      <c r="T7" s="181"/>
      <c r="U7" s="182">
        <f>COUNTA($F$8:$F$97)</f>
        <v>0</v>
      </c>
      <c r="V7" s="183">
        <f>U7-W7</f>
        <v>0</v>
      </c>
      <c r="W7" s="184">
        <f>SUMPRODUCT((ISNUMBER(FIND("I",$H$8:$H$97)))*($F$8:$F$97&gt;""))</f>
        <v>0</v>
      </c>
      <c r="X7" s="185" t="str">
        <f>IF(U7=0,"-",V7/U7)</f>
        <v>-</v>
      </c>
      <c r="Y7" s="182">
        <f>COUNTA($G$8:$G$97)</f>
        <v>0</v>
      </c>
      <c r="Z7" s="183">
        <f>Y7-AA7</f>
        <v>0</v>
      </c>
      <c r="AA7" s="184">
        <f>SUMPRODUCT((ISNUMBER(FIND("I",$H$8:$H$97)))*($G$8:$G$97&gt;""))</f>
        <v>0</v>
      </c>
      <c r="AB7" s="185" t="str">
        <f>IF(Y7=0,"-",Z7/Y7)</f>
        <v>-</v>
      </c>
      <c r="AC7" s="186">
        <f>COUNTA(F8:G97)</f>
        <v>0</v>
      </c>
      <c r="AD7" s="183">
        <f>AC7-AE7</f>
        <v>0</v>
      </c>
      <c r="AE7" s="187">
        <f>COUNTIF($H$8:$H$97,"I*")</f>
        <v>0</v>
      </c>
      <c r="AF7" s="185" t="str">
        <f>IF(AC7=0,"-",AD7/AC7)</f>
        <v>-</v>
      </c>
    </row>
    <row r="8" spans="1:32" ht="17.25" customHeight="1" thickTop="1">
      <c r="B8" s="85"/>
      <c r="C8" s="61"/>
      <c r="D8" s="64"/>
      <c r="E8" s="31"/>
      <c r="F8" s="27"/>
      <c r="G8" s="28"/>
      <c r="H8" s="83"/>
      <c r="I8" s="96" t="str">
        <f t="shared" ref="I8:I39" si="0">IF(H8="","",LOOKUP(H8,$R$19:$R$22,$S$19:$S$22))</f>
        <v/>
      </c>
      <c r="J8" s="17"/>
      <c r="K8" s="17"/>
      <c r="L8" s="17"/>
      <c r="M8" s="17"/>
      <c r="N8" s="17"/>
      <c r="O8" s="18"/>
    </row>
    <row r="9" spans="1:32" ht="15.75" thickBot="1">
      <c r="B9" s="85"/>
      <c r="C9" s="62"/>
      <c r="D9" s="63"/>
      <c r="E9" s="90"/>
      <c r="F9" s="29"/>
      <c r="G9" s="89"/>
      <c r="H9" s="88"/>
      <c r="I9" s="97" t="str">
        <f t="shared" si="0"/>
        <v/>
      </c>
      <c r="J9" s="19"/>
      <c r="K9" s="20"/>
      <c r="L9" s="20"/>
      <c r="M9" s="20"/>
      <c r="N9" s="20"/>
      <c r="O9" s="21"/>
    </row>
    <row r="10" spans="1:32" ht="15.75" customHeight="1" thickTop="1" thickBot="1">
      <c r="B10" s="85"/>
      <c r="C10" s="62"/>
      <c r="D10" s="63"/>
      <c r="E10" s="95"/>
      <c r="F10" s="29"/>
      <c r="G10" s="89"/>
      <c r="H10" s="88"/>
      <c r="I10" s="97" t="str">
        <f t="shared" si="0"/>
        <v/>
      </c>
      <c r="J10" s="19"/>
      <c r="K10" s="20"/>
      <c r="L10" s="20"/>
      <c r="M10" s="20"/>
      <c r="N10" s="20"/>
      <c r="O10" s="21"/>
      <c r="R10" s="10" t="s">
        <v>22</v>
      </c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2" ht="15.75" customHeight="1" thickTop="1" thickBot="1">
      <c r="B11" s="85"/>
      <c r="C11" s="62"/>
      <c r="D11" s="63"/>
      <c r="E11" s="90"/>
      <c r="F11" s="29"/>
      <c r="G11" s="89"/>
      <c r="H11" s="88"/>
      <c r="I11" s="97" t="str">
        <f t="shared" si="0"/>
        <v/>
      </c>
      <c r="J11" s="19"/>
      <c r="K11" s="20"/>
      <c r="L11" s="20"/>
      <c r="M11" s="20"/>
      <c r="N11" s="20"/>
      <c r="O11" s="21"/>
      <c r="R11" s="269" t="s">
        <v>73</v>
      </c>
      <c r="S11" s="270"/>
      <c r="T11" s="55" t="s">
        <v>14</v>
      </c>
      <c r="U11" s="269"/>
      <c r="V11" s="270"/>
      <c r="W11" s="269"/>
      <c r="X11" s="270"/>
      <c r="Y11" s="269"/>
      <c r="Z11" s="270"/>
    </row>
    <row r="12" spans="1:32" ht="16.5" customHeight="1" thickTop="1">
      <c r="B12" s="85"/>
      <c r="C12" s="62"/>
      <c r="D12" s="63"/>
      <c r="E12" s="90"/>
      <c r="F12" s="29"/>
      <c r="G12" s="89"/>
      <c r="H12" s="88"/>
      <c r="I12" s="97" t="str">
        <f t="shared" si="0"/>
        <v/>
      </c>
      <c r="J12" s="19"/>
      <c r="K12" s="20"/>
      <c r="L12" s="20"/>
      <c r="M12" s="20"/>
      <c r="N12" s="20"/>
      <c r="O12" s="21"/>
      <c r="R12" s="11"/>
      <c r="S12" s="12"/>
      <c r="T12" s="56" t="str">
        <f>IF($I$3=$U$12,$U12,IF($I$3=$W$12,$W12,$Y12))</f>
        <v>NFHS</v>
      </c>
      <c r="U12" s="11" t="s">
        <v>108</v>
      </c>
      <c r="V12" s="12"/>
      <c r="W12" s="11" t="s">
        <v>109</v>
      </c>
      <c r="X12" s="12"/>
      <c r="Y12" s="11" t="s">
        <v>110</v>
      </c>
      <c r="Z12" s="12"/>
    </row>
    <row r="13" spans="1:32">
      <c r="B13" s="85"/>
      <c r="C13" s="62"/>
      <c r="D13" s="63"/>
      <c r="E13" s="90"/>
      <c r="F13" s="29"/>
      <c r="G13" s="89"/>
      <c r="H13" s="88"/>
      <c r="I13" s="97" t="str">
        <f t="shared" si="0"/>
        <v/>
      </c>
      <c r="J13" s="19"/>
      <c r="K13" s="20"/>
      <c r="L13" s="20"/>
      <c r="M13" s="20"/>
      <c r="N13" s="20"/>
      <c r="O13" s="21"/>
      <c r="R13" s="13" t="s">
        <v>67</v>
      </c>
      <c r="S13" s="14" t="s">
        <v>70</v>
      </c>
      <c r="T13" s="56"/>
      <c r="U13" s="13"/>
      <c r="V13" s="14"/>
      <c r="W13" s="13"/>
      <c r="X13" s="14"/>
      <c r="Y13" s="13"/>
      <c r="Z13" s="14"/>
    </row>
    <row r="14" spans="1:32">
      <c r="B14" s="85"/>
      <c r="C14" s="62"/>
      <c r="D14" s="63"/>
      <c r="E14" s="90"/>
      <c r="F14" s="29"/>
      <c r="G14" s="89"/>
      <c r="H14" s="88"/>
      <c r="I14" s="97" t="str">
        <f t="shared" si="0"/>
        <v/>
      </c>
      <c r="J14" s="19"/>
      <c r="K14" s="20"/>
      <c r="L14" s="20"/>
      <c r="M14" s="20"/>
      <c r="N14" s="20"/>
      <c r="O14" s="21"/>
      <c r="R14" s="13" t="s">
        <v>68</v>
      </c>
      <c r="S14" s="14" t="s">
        <v>71</v>
      </c>
      <c r="T14" s="56" t="str">
        <f t="shared" ref="T14:T31" si="1">IF($I$3=$U$12,$U14,IF($I$3=$W$12,$W14,$Y14))</f>
        <v>Legal</v>
      </c>
      <c r="U14" s="13" t="s">
        <v>60</v>
      </c>
      <c r="V14" s="14" t="s">
        <v>59</v>
      </c>
      <c r="W14" s="13" t="s">
        <v>60</v>
      </c>
      <c r="X14" s="14" t="s">
        <v>59</v>
      </c>
      <c r="Y14" s="13" t="s">
        <v>60</v>
      </c>
      <c r="Z14" s="14" t="s">
        <v>59</v>
      </c>
    </row>
    <row r="15" spans="1:32" ht="15.75" customHeight="1">
      <c r="B15" s="85"/>
      <c r="C15" s="62"/>
      <c r="D15" s="63"/>
      <c r="E15" s="90"/>
      <c r="F15" s="29"/>
      <c r="G15" s="89"/>
      <c r="H15" s="88"/>
      <c r="I15" s="97" t="str">
        <f t="shared" si="0"/>
        <v/>
      </c>
      <c r="J15" s="19"/>
      <c r="K15" s="20"/>
      <c r="L15" s="20"/>
      <c r="M15" s="20"/>
      <c r="N15" s="20"/>
      <c r="O15" s="21"/>
      <c r="R15" s="13" t="s">
        <v>69</v>
      </c>
      <c r="S15" s="14" t="s">
        <v>72</v>
      </c>
      <c r="T15" s="56" t="str">
        <f t="shared" si="1"/>
        <v>Push</v>
      </c>
      <c r="U15" s="13" t="s">
        <v>25</v>
      </c>
      <c r="V15" s="14" t="s">
        <v>11</v>
      </c>
      <c r="W15" s="13" t="s">
        <v>25</v>
      </c>
      <c r="X15" s="14" t="s">
        <v>11</v>
      </c>
      <c r="Y15" s="13" t="s">
        <v>25</v>
      </c>
      <c r="Z15" s="14" t="s">
        <v>11</v>
      </c>
    </row>
    <row r="16" spans="1:32" ht="15.75" thickBot="1">
      <c r="B16" s="85"/>
      <c r="C16" s="62"/>
      <c r="D16" s="63"/>
      <c r="E16" s="90"/>
      <c r="F16" s="29"/>
      <c r="G16" s="89"/>
      <c r="H16" s="88"/>
      <c r="I16" s="97" t="str">
        <f t="shared" si="0"/>
        <v/>
      </c>
      <c r="J16" s="19"/>
      <c r="K16" s="20"/>
      <c r="L16" s="20"/>
      <c r="M16" s="20"/>
      <c r="N16" s="20"/>
      <c r="O16" s="21"/>
      <c r="R16" s="13"/>
      <c r="S16" s="14"/>
      <c r="T16" s="56" t="str">
        <f t="shared" si="1"/>
        <v>Hit</v>
      </c>
      <c r="U16" s="13" t="s">
        <v>28</v>
      </c>
      <c r="V16" s="14" t="s">
        <v>13</v>
      </c>
      <c r="W16" s="13" t="s">
        <v>28</v>
      </c>
      <c r="X16" s="14" t="s">
        <v>13</v>
      </c>
      <c r="Y16" s="13" t="s">
        <v>28</v>
      </c>
      <c r="Z16" s="14" t="s">
        <v>160</v>
      </c>
    </row>
    <row r="17" spans="2:26" ht="15.75" customHeight="1" thickTop="1" thickBot="1">
      <c r="B17" s="85"/>
      <c r="C17" s="62"/>
      <c r="D17" s="63"/>
      <c r="E17" s="90"/>
      <c r="F17" s="29"/>
      <c r="G17" s="89"/>
      <c r="H17" s="88"/>
      <c r="I17" s="97" t="str">
        <f t="shared" si="0"/>
        <v/>
      </c>
      <c r="J17" s="19"/>
      <c r="K17" s="19"/>
      <c r="L17" s="19"/>
      <c r="M17" s="19"/>
      <c r="N17" s="19"/>
      <c r="O17" s="22"/>
      <c r="R17" s="269" t="s">
        <v>101</v>
      </c>
      <c r="S17" s="270"/>
      <c r="T17" s="56" t="str">
        <f t="shared" si="1"/>
        <v>Hold</v>
      </c>
      <c r="U17" s="13" t="s">
        <v>118</v>
      </c>
      <c r="V17" s="14" t="s">
        <v>119</v>
      </c>
      <c r="W17" s="13" t="s">
        <v>118</v>
      </c>
      <c r="X17" s="14" t="s">
        <v>119</v>
      </c>
      <c r="Y17" s="13" t="s">
        <v>31</v>
      </c>
      <c r="Z17" s="14" t="s">
        <v>161</v>
      </c>
    </row>
    <row r="18" spans="2:26" ht="15.75" thickTop="1">
      <c r="B18" s="85"/>
      <c r="C18" s="62"/>
      <c r="D18" s="63"/>
      <c r="E18" s="90"/>
      <c r="F18" s="29"/>
      <c r="G18" s="89"/>
      <c r="H18" s="88"/>
      <c r="I18" s="97" t="str">
        <f t="shared" si="0"/>
        <v/>
      </c>
      <c r="J18" s="19"/>
      <c r="K18" s="20"/>
      <c r="L18" s="20"/>
      <c r="M18" s="20"/>
      <c r="N18" s="20"/>
      <c r="O18" s="21"/>
      <c r="R18" s="58"/>
      <c r="S18" s="54"/>
      <c r="T18" s="56" t="str">
        <f t="shared" si="1"/>
        <v>Hand Ck</v>
      </c>
      <c r="U18" s="13" t="s">
        <v>31</v>
      </c>
      <c r="V18" s="14" t="s">
        <v>161</v>
      </c>
      <c r="W18" s="13" t="s">
        <v>31</v>
      </c>
      <c r="X18" s="14" t="s">
        <v>161</v>
      </c>
      <c r="Y18" s="13" t="s">
        <v>35</v>
      </c>
      <c r="Z18" s="14" t="s">
        <v>36</v>
      </c>
    </row>
    <row r="19" spans="2:26">
      <c r="B19" s="85"/>
      <c r="C19" s="62"/>
      <c r="D19" s="63"/>
      <c r="E19" s="90"/>
      <c r="F19" s="29"/>
      <c r="G19" s="89"/>
      <c r="H19" s="88"/>
      <c r="I19" s="97" t="str">
        <f t="shared" si="0"/>
        <v/>
      </c>
      <c r="J19" s="19"/>
      <c r="K19" s="20"/>
      <c r="L19" s="20"/>
      <c r="M19" s="20"/>
      <c r="N19" s="20"/>
      <c r="O19" s="21"/>
      <c r="R19" s="59" t="s">
        <v>155</v>
      </c>
      <c r="S19" s="32" t="s">
        <v>172</v>
      </c>
      <c r="T19" s="56" t="str">
        <f t="shared" si="1"/>
        <v>Block</v>
      </c>
      <c r="U19" s="13" t="s">
        <v>35</v>
      </c>
      <c r="V19" s="14" t="s">
        <v>36</v>
      </c>
      <c r="W19" s="13" t="s">
        <v>35</v>
      </c>
      <c r="X19" s="14" t="s">
        <v>36</v>
      </c>
      <c r="Y19" s="13" t="s">
        <v>39</v>
      </c>
      <c r="Z19" s="14" t="s">
        <v>12</v>
      </c>
    </row>
    <row r="20" spans="2:26">
      <c r="B20" s="85"/>
      <c r="C20" s="62"/>
      <c r="D20" s="63"/>
      <c r="E20" s="90"/>
      <c r="F20" s="29"/>
      <c r="G20" s="89"/>
      <c r="H20" s="88"/>
      <c r="I20" s="97" t="str">
        <f t="shared" si="0"/>
        <v/>
      </c>
      <c r="J20" s="19"/>
      <c r="K20" s="20"/>
      <c r="L20" s="20"/>
      <c r="M20" s="20"/>
      <c r="N20" s="20"/>
      <c r="O20" s="21"/>
      <c r="R20" s="59" t="s">
        <v>153</v>
      </c>
      <c r="S20" s="32" t="s">
        <v>154</v>
      </c>
      <c r="T20" s="56" t="str">
        <f t="shared" si="1"/>
        <v>Player Ctl</v>
      </c>
      <c r="U20" s="13" t="s">
        <v>39</v>
      </c>
      <c r="V20" s="14" t="s">
        <v>12</v>
      </c>
      <c r="W20" s="13" t="s">
        <v>39</v>
      </c>
      <c r="X20" s="14" t="s">
        <v>12</v>
      </c>
      <c r="Y20" s="13" t="s">
        <v>127</v>
      </c>
      <c r="Z20" s="14" t="s">
        <v>129</v>
      </c>
    </row>
    <row r="21" spans="2:26" ht="15.75" customHeight="1">
      <c r="B21" s="85"/>
      <c r="C21" s="62"/>
      <c r="D21" s="63"/>
      <c r="E21" s="90"/>
      <c r="F21" s="29"/>
      <c r="G21" s="89"/>
      <c r="H21" s="88"/>
      <c r="I21" s="97" t="str">
        <f t="shared" si="0"/>
        <v/>
      </c>
      <c r="J21" s="19"/>
      <c r="K21" s="20"/>
      <c r="L21" s="20"/>
      <c r="M21" s="20"/>
      <c r="N21" s="20"/>
      <c r="O21" s="21"/>
      <c r="R21" s="59" t="s">
        <v>159</v>
      </c>
      <c r="S21" s="32" t="s">
        <v>157</v>
      </c>
      <c r="T21" s="56" t="str">
        <f t="shared" si="1"/>
        <v>Team Ctl</v>
      </c>
      <c r="U21" s="13" t="s">
        <v>120</v>
      </c>
      <c r="V21" s="14" t="s">
        <v>121</v>
      </c>
      <c r="W21" s="13" t="s">
        <v>120</v>
      </c>
      <c r="X21" s="14" t="s">
        <v>121</v>
      </c>
      <c r="Y21" s="13" t="s">
        <v>128</v>
      </c>
      <c r="Z21" s="14" t="s">
        <v>130</v>
      </c>
    </row>
    <row r="22" spans="2:26">
      <c r="B22" s="85"/>
      <c r="C22" s="62"/>
      <c r="D22" s="63"/>
      <c r="E22" s="90"/>
      <c r="F22" s="29"/>
      <c r="G22" s="89"/>
      <c r="H22" s="88"/>
      <c r="I22" s="97" t="str">
        <f t="shared" si="0"/>
        <v/>
      </c>
      <c r="J22" s="19"/>
      <c r="K22" s="20"/>
      <c r="L22" s="20"/>
      <c r="M22" s="20"/>
      <c r="N22" s="20"/>
      <c r="O22" s="21"/>
      <c r="R22" s="59" t="s">
        <v>158</v>
      </c>
      <c r="S22" s="32" t="s">
        <v>156</v>
      </c>
      <c r="T22" s="56" t="str">
        <f t="shared" si="1"/>
        <v>Dbl/Sim</v>
      </c>
      <c r="U22" s="13" t="s">
        <v>106</v>
      </c>
      <c r="V22" s="14" t="s">
        <v>107</v>
      </c>
      <c r="W22" s="13" t="s">
        <v>106</v>
      </c>
      <c r="X22" s="14" t="s">
        <v>107</v>
      </c>
      <c r="Y22" s="13" t="s">
        <v>125</v>
      </c>
      <c r="Z22" s="14" t="s">
        <v>126</v>
      </c>
    </row>
    <row r="23" spans="2:26" ht="15.75" thickBot="1">
      <c r="B23" s="85"/>
      <c r="C23" s="62"/>
      <c r="D23" s="63"/>
      <c r="E23" s="90"/>
      <c r="F23" s="29"/>
      <c r="G23" s="89"/>
      <c r="H23" s="88"/>
      <c r="I23" s="97" t="str">
        <f t="shared" si="0"/>
        <v/>
      </c>
      <c r="J23" s="19"/>
      <c r="K23" s="20"/>
      <c r="L23" s="20"/>
      <c r="M23" s="20"/>
      <c r="N23" s="20"/>
      <c r="O23" s="21"/>
      <c r="R23" s="60"/>
      <c r="S23" s="33"/>
      <c r="T23" s="56" t="str">
        <f t="shared" si="1"/>
        <v>T - Team</v>
      </c>
      <c r="U23" s="13" t="s">
        <v>125</v>
      </c>
      <c r="V23" s="14" t="s">
        <v>126</v>
      </c>
      <c r="W23" s="13" t="s">
        <v>42</v>
      </c>
      <c r="X23" s="14" t="s">
        <v>122</v>
      </c>
      <c r="Y23" s="13" t="s">
        <v>144</v>
      </c>
      <c r="Z23" s="14" t="s">
        <v>145</v>
      </c>
    </row>
    <row r="24" spans="2:26" ht="15.75" customHeight="1" thickTop="1" thickBot="1">
      <c r="B24" s="85"/>
      <c r="C24" s="62"/>
      <c r="D24" s="63"/>
      <c r="E24" s="90"/>
      <c r="F24" s="29"/>
      <c r="G24" s="89"/>
      <c r="H24" s="88"/>
      <c r="I24" s="97" t="str">
        <f t="shared" si="0"/>
        <v/>
      </c>
      <c r="J24" s="19"/>
      <c r="K24" s="20"/>
      <c r="L24" s="20"/>
      <c r="M24" s="20"/>
      <c r="N24" s="20"/>
      <c r="O24" s="21"/>
      <c r="R24" s="269" t="s">
        <v>132</v>
      </c>
      <c r="S24" s="270"/>
      <c r="T24" s="56" t="str">
        <f t="shared" si="1"/>
        <v>T - Player/Sub</v>
      </c>
      <c r="U24" s="13" t="s">
        <v>62</v>
      </c>
      <c r="V24" s="14" t="s">
        <v>113</v>
      </c>
      <c r="W24" s="13" t="s">
        <v>125</v>
      </c>
      <c r="X24" s="14" t="s">
        <v>126</v>
      </c>
      <c r="Y24" s="13" t="s">
        <v>65</v>
      </c>
      <c r="Z24" s="14" t="s">
        <v>146</v>
      </c>
    </row>
    <row r="25" spans="2:26" ht="15.75" thickTop="1">
      <c r="B25" s="85"/>
      <c r="C25" s="62"/>
      <c r="D25" s="63"/>
      <c r="E25" s="90"/>
      <c r="F25" s="29"/>
      <c r="G25" s="89"/>
      <c r="H25" s="88"/>
      <c r="I25" s="97" t="str">
        <f t="shared" si="0"/>
        <v/>
      </c>
      <c r="J25" s="19"/>
      <c r="K25" s="20"/>
      <c r="L25" s="20"/>
      <c r="M25" s="20"/>
      <c r="N25" s="20"/>
      <c r="O25" s="21"/>
      <c r="R25" s="13"/>
      <c r="S25" s="32"/>
      <c r="T25" s="56" t="str">
        <f t="shared" si="1"/>
        <v>T - Bench</v>
      </c>
      <c r="U25" s="13" t="s">
        <v>65</v>
      </c>
      <c r="V25" s="14" t="s">
        <v>114</v>
      </c>
      <c r="W25" s="13" t="s">
        <v>62</v>
      </c>
      <c r="X25" s="14" t="s">
        <v>113</v>
      </c>
      <c r="Y25" s="13" t="s">
        <v>66</v>
      </c>
      <c r="Z25" s="14" t="s">
        <v>115</v>
      </c>
    </row>
    <row r="26" spans="2:26">
      <c r="B26" s="85"/>
      <c r="C26" s="62"/>
      <c r="D26" s="63"/>
      <c r="E26" s="90"/>
      <c r="F26" s="29"/>
      <c r="G26" s="89"/>
      <c r="H26" s="88"/>
      <c r="I26" s="97" t="str">
        <f t="shared" si="0"/>
        <v/>
      </c>
      <c r="J26" s="19"/>
      <c r="K26" s="19"/>
      <c r="L26" s="19"/>
      <c r="M26" s="19"/>
      <c r="N26" s="19"/>
      <c r="O26" s="22"/>
      <c r="R26" s="13" t="s">
        <v>108</v>
      </c>
      <c r="S26" s="32"/>
      <c r="T26" s="56" t="str">
        <f t="shared" si="1"/>
        <v>T - Coach</v>
      </c>
      <c r="U26" s="13" t="s">
        <v>66</v>
      </c>
      <c r="V26" s="14" t="s">
        <v>115</v>
      </c>
      <c r="W26" s="13" t="s">
        <v>63</v>
      </c>
      <c r="X26" s="14" t="s">
        <v>116</v>
      </c>
      <c r="Y26" s="13" t="s">
        <v>147</v>
      </c>
      <c r="Z26" s="14" t="s">
        <v>148</v>
      </c>
    </row>
    <row r="27" spans="2:26">
      <c r="B27" s="85"/>
      <c r="C27" s="62"/>
      <c r="D27" s="63"/>
      <c r="E27" s="90"/>
      <c r="F27" s="29"/>
      <c r="G27" s="89"/>
      <c r="H27" s="88"/>
      <c r="I27" s="97" t="str">
        <f t="shared" si="0"/>
        <v/>
      </c>
      <c r="J27" s="19"/>
      <c r="K27" s="20"/>
      <c r="L27" s="20"/>
      <c r="M27" s="20"/>
      <c r="N27" s="20"/>
      <c r="O27" s="21"/>
      <c r="R27" s="13" t="s">
        <v>109</v>
      </c>
      <c r="S27" s="32"/>
      <c r="T27" s="56" t="str">
        <f t="shared" si="1"/>
        <v>Intentional</v>
      </c>
      <c r="U27" s="13" t="s">
        <v>94</v>
      </c>
      <c r="V27" s="14" t="s">
        <v>52</v>
      </c>
      <c r="W27" s="13" t="s">
        <v>64</v>
      </c>
      <c r="X27" s="14" t="s">
        <v>117</v>
      </c>
      <c r="Y27" s="13" t="s">
        <v>123</v>
      </c>
      <c r="Z27" s="14" t="s">
        <v>52</v>
      </c>
    </row>
    <row r="28" spans="2:26" ht="15.75" customHeight="1">
      <c r="B28" s="85"/>
      <c r="C28" s="62"/>
      <c r="D28" s="63"/>
      <c r="E28" s="90"/>
      <c r="F28" s="29"/>
      <c r="G28" s="89"/>
      <c r="H28" s="88"/>
      <c r="I28" s="97" t="str">
        <f t="shared" si="0"/>
        <v/>
      </c>
      <c r="J28" s="19"/>
      <c r="K28" s="20"/>
      <c r="L28" s="20"/>
      <c r="M28" s="20"/>
      <c r="N28" s="20"/>
      <c r="O28" s="21"/>
      <c r="R28" s="13" t="s">
        <v>110</v>
      </c>
      <c r="S28" s="32"/>
      <c r="T28" s="56" t="str">
        <f t="shared" si="1"/>
        <v>Flagrant</v>
      </c>
      <c r="U28" s="13" t="s">
        <v>95</v>
      </c>
      <c r="V28" s="14" t="s">
        <v>55</v>
      </c>
      <c r="W28" s="13" t="s">
        <v>94</v>
      </c>
      <c r="X28" s="14" t="s">
        <v>52</v>
      </c>
      <c r="Y28" s="13" t="s">
        <v>124</v>
      </c>
      <c r="Z28" s="14" t="s">
        <v>55</v>
      </c>
    </row>
    <row r="29" spans="2:26">
      <c r="B29" s="85"/>
      <c r="C29" s="62"/>
      <c r="D29" s="63"/>
      <c r="E29" s="90"/>
      <c r="F29" s="29"/>
      <c r="G29" s="89"/>
      <c r="H29" s="88"/>
      <c r="I29" s="97" t="str">
        <f t="shared" si="0"/>
        <v/>
      </c>
      <c r="J29" s="19"/>
      <c r="K29" s="20"/>
      <c r="L29" s="20"/>
      <c r="M29" s="20"/>
      <c r="N29" s="20"/>
      <c r="O29" s="21"/>
      <c r="R29" s="13"/>
      <c r="S29" s="32"/>
      <c r="T29" s="56" t="str">
        <f t="shared" si="1"/>
        <v>Misc</v>
      </c>
      <c r="U29" s="13" t="s">
        <v>53</v>
      </c>
      <c r="V29" s="14" t="s">
        <v>54</v>
      </c>
      <c r="W29" s="13" t="s">
        <v>95</v>
      </c>
      <c r="X29" s="14" t="s">
        <v>55</v>
      </c>
      <c r="Y29" s="13" t="s">
        <v>53</v>
      </c>
      <c r="Z29" s="14" t="s">
        <v>54</v>
      </c>
    </row>
    <row r="30" spans="2:26">
      <c r="B30" s="85"/>
      <c r="C30" s="62"/>
      <c r="D30" s="63"/>
      <c r="E30" s="90"/>
      <c r="F30" s="29"/>
      <c r="G30" s="89"/>
      <c r="H30" s="88"/>
      <c r="I30" s="97" t="str">
        <f t="shared" si="0"/>
        <v/>
      </c>
      <c r="J30" s="19"/>
      <c r="K30" s="20"/>
      <c r="L30" s="20"/>
      <c r="M30" s="20"/>
      <c r="N30" s="20"/>
      <c r="O30" s="21"/>
      <c r="R30" s="13"/>
      <c r="S30" s="32"/>
      <c r="T30" s="56" t="str">
        <f t="shared" si="1"/>
        <v>Unk</v>
      </c>
      <c r="U30" s="13" t="s">
        <v>61</v>
      </c>
      <c r="V30" s="14" t="s">
        <v>96</v>
      </c>
      <c r="W30" s="13" t="s">
        <v>53</v>
      </c>
      <c r="X30" s="14" t="s">
        <v>54</v>
      </c>
      <c r="Y30" s="13" t="s">
        <v>61</v>
      </c>
      <c r="Z30" s="14" t="s">
        <v>96</v>
      </c>
    </row>
    <row r="31" spans="2:26">
      <c r="B31" s="85"/>
      <c r="C31" s="62"/>
      <c r="D31" s="63"/>
      <c r="E31" s="90"/>
      <c r="F31" s="29"/>
      <c r="G31" s="89"/>
      <c r="H31" s="88"/>
      <c r="I31" s="97" t="str">
        <f t="shared" si="0"/>
        <v/>
      </c>
      <c r="J31" s="19"/>
      <c r="K31" s="20"/>
      <c r="L31" s="20"/>
      <c r="M31" s="20"/>
      <c r="N31" s="20"/>
      <c r="O31" s="21"/>
      <c r="R31" s="13"/>
      <c r="S31" s="32"/>
      <c r="T31" s="56" t="str">
        <f t="shared" si="1"/>
        <v xml:space="preserve"> </v>
      </c>
      <c r="U31" s="13" t="s">
        <v>133</v>
      </c>
      <c r="V31" s="14"/>
      <c r="W31" s="13" t="s">
        <v>61</v>
      </c>
      <c r="X31" s="14" t="s">
        <v>96</v>
      </c>
      <c r="Y31" s="13" t="s">
        <v>133</v>
      </c>
      <c r="Z31" s="14"/>
    </row>
    <row r="32" spans="2:26" ht="15.75" thickBot="1">
      <c r="B32" s="85"/>
      <c r="C32" s="62"/>
      <c r="D32" s="63"/>
      <c r="E32" s="90"/>
      <c r="F32" s="29"/>
      <c r="G32" s="89"/>
      <c r="H32" s="88"/>
      <c r="I32" s="97" t="str">
        <f t="shared" si="0"/>
        <v/>
      </c>
      <c r="J32" s="19"/>
      <c r="K32" s="20"/>
      <c r="L32" s="20"/>
      <c r="M32" s="20"/>
      <c r="N32" s="20"/>
      <c r="O32" s="21"/>
      <c r="R32" s="26"/>
      <c r="S32" s="33"/>
      <c r="T32" s="57"/>
      <c r="U32" s="15"/>
      <c r="V32" s="16"/>
      <c r="W32" s="15"/>
      <c r="X32" s="16"/>
      <c r="Y32" s="15"/>
      <c r="Z32" s="16"/>
    </row>
    <row r="33" spans="2:26" ht="15.75" customHeight="1" thickTop="1" thickBot="1">
      <c r="B33" s="85"/>
      <c r="C33" s="62"/>
      <c r="D33" s="63"/>
      <c r="E33" s="90"/>
      <c r="F33" s="29"/>
      <c r="G33" s="89"/>
      <c r="H33" s="88"/>
      <c r="I33" s="97" t="str">
        <f t="shared" si="0"/>
        <v/>
      </c>
      <c r="J33" s="19"/>
      <c r="K33" s="20"/>
      <c r="L33" s="20"/>
      <c r="M33" s="20"/>
      <c r="N33" s="20"/>
      <c r="O33" s="21"/>
      <c r="T33" s="131" t="s">
        <v>15</v>
      </c>
      <c r="U33" s="131"/>
      <c r="V33" s="132"/>
      <c r="W33" s="269"/>
      <c r="X33" s="270"/>
      <c r="Y33" s="269"/>
      <c r="Z33" s="270"/>
    </row>
    <row r="34" spans="2:26" ht="15.75" thickTop="1">
      <c r="B34" s="85"/>
      <c r="C34" s="62"/>
      <c r="D34" s="63"/>
      <c r="E34" s="90"/>
      <c r="F34" s="29"/>
      <c r="G34" s="89"/>
      <c r="H34" s="88"/>
      <c r="I34" s="97" t="str">
        <f t="shared" si="0"/>
        <v/>
      </c>
      <c r="J34" s="19"/>
      <c r="K34" s="20"/>
      <c r="L34" s="20"/>
      <c r="M34" s="20"/>
      <c r="N34" s="20"/>
      <c r="O34" s="21"/>
      <c r="T34" s="56" t="str">
        <f>IF($I$3=$U$12,$U34,IF($I$3=$W$12,$W34,$Y34))</f>
        <v>NFHS</v>
      </c>
      <c r="U34" s="11" t="s">
        <v>108</v>
      </c>
      <c r="V34" s="12"/>
      <c r="W34" s="11" t="s">
        <v>109</v>
      </c>
      <c r="X34" s="12"/>
      <c r="Y34" s="11" t="s">
        <v>110</v>
      </c>
      <c r="Z34" s="12"/>
    </row>
    <row r="35" spans="2:26">
      <c r="B35" s="85"/>
      <c r="C35" s="62"/>
      <c r="D35" s="63"/>
      <c r="E35" s="90"/>
      <c r="F35" s="29"/>
      <c r="G35" s="89"/>
      <c r="H35" s="88"/>
      <c r="I35" s="97" t="str">
        <f t="shared" si="0"/>
        <v/>
      </c>
      <c r="J35" s="19"/>
      <c r="K35" s="19"/>
      <c r="L35" s="19"/>
      <c r="M35" s="19"/>
      <c r="N35" s="19"/>
      <c r="O35" s="22"/>
      <c r="T35" s="11"/>
      <c r="U35" s="11"/>
      <c r="V35" s="133"/>
      <c r="W35" s="11"/>
      <c r="X35" s="133"/>
      <c r="Y35" s="11"/>
      <c r="Z35" s="133"/>
    </row>
    <row r="36" spans="2:26">
      <c r="B36" s="85"/>
      <c r="C36" s="62"/>
      <c r="D36" s="63"/>
      <c r="E36" s="90"/>
      <c r="F36" s="29"/>
      <c r="G36" s="89"/>
      <c r="H36" s="88"/>
      <c r="I36" s="97" t="str">
        <f t="shared" si="0"/>
        <v/>
      </c>
      <c r="J36" s="19"/>
      <c r="K36" s="20"/>
      <c r="L36" s="20"/>
      <c r="M36" s="20"/>
      <c r="N36" s="20"/>
      <c r="O36" s="21"/>
      <c r="T36" s="56" t="str">
        <f t="shared" ref="T36:T42" si="2">IF($I$3=$U$12,$U36,IF($I$3=$W$12,$W36,$Y36))</f>
        <v>Out of B</v>
      </c>
      <c r="U36" s="13" t="s">
        <v>23</v>
      </c>
      <c r="V36" s="14" t="s">
        <v>24</v>
      </c>
      <c r="W36" s="13" t="s">
        <v>23</v>
      </c>
      <c r="X36" s="14" t="s">
        <v>24</v>
      </c>
      <c r="Y36" s="13" t="s">
        <v>23</v>
      </c>
      <c r="Z36" s="14" t="s">
        <v>24</v>
      </c>
    </row>
    <row r="37" spans="2:26">
      <c r="B37" s="85"/>
      <c r="C37" s="62"/>
      <c r="D37" s="63"/>
      <c r="E37" s="90"/>
      <c r="F37" s="29"/>
      <c r="G37" s="89"/>
      <c r="H37" s="88"/>
      <c r="I37" s="97" t="str">
        <f t="shared" si="0"/>
        <v/>
      </c>
      <c r="J37" s="19"/>
      <c r="K37" s="20"/>
      <c r="L37" s="20"/>
      <c r="M37" s="20"/>
      <c r="N37" s="20"/>
      <c r="O37" s="21"/>
      <c r="T37" s="56" t="str">
        <f t="shared" si="2"/>
        <v>Travel</v>
      </c>
      <c r="U37" s="13" t="s">
        <v>26</v>
      </c>
      <c r="V37" s="14" t="s">
        <v>27</v>
      </c>
      <c r="W37" s="13" t="s">
        <v>26</v>
      </c>
      <c r="X37" s="14" t="s">
        <v>27</v>
      </c>
      <c r="Y37" s="13" t="s">
        <v>26</v>
      </c>
      <c r="Z37" s="14" t="s">
        <v>27</v>
      </c>
    </row>
    <row r="38" spans="2:26">
      <c r="B38" s="85"/>
      <c r="C38" s="62"/>
      <c r="D38" s="63"/>
      <c r="E38" s="90"/>
      <c r="F38" s="29"/>
      <c r="G38" s="89"/>
      <c r="H38" s="88"/>
      <c r="I38" s="97" t="str">
        <f t="shared" si="0"/>
        <v/>
      </c>
      <c r="J38" s="19"/>
      <c r="K38" s="20"/>
      <c r="L38" s="20"/>
      <c r="M38" s="20"/>
      <c r="N38" s="20"/>
      <c r="O38" s="21"/>
      <c r="T38" s="56" t="str">
        <f t="shared" si="2"/>
        <v>Held ball</v>
      </c>
      <c r="U38" s="13" t="s">
        <v>29</v>
      </c>
      <c r="V38" s="14" t="s">
        <v>30</v>
      </c>
      <c r="W38" s="13" t="s">
        <v>29</v>
      </c>
      <c r="X38" s="14" t="s">
        <v>30</v>
      </c>
      <c r="Y38" s="13" t="s">
        <v>29</v>
      </c>
      <c r="Z38" s="14" t="s">
        <v>30</v>
      </c>
    </row>
    <row r="39" spans="2:26">
      <c r="B39" s="85"/>
      <c r="C39" s="62"/>
      <c r="D39" s="63"/>
      <c r="E39" s="90"/>
      <c r="F39" s="29"/>
      <c r="G39" s="89"/>
      <c r="H39" s="88"/>
      <c r="I39" s="97" t="str">
        <f t="shared" si="0"/>
        <v/>
      </c>
      <c r="J39" s="19"/>
      <c r="K39" s="20"/>
      <c r="L39" s="20"/>
      <c r="M39" s="20"/>
      <c r="N39" s="20"/>
      <c r="O39" s="21"/>
      <c r="T39" s="56" t="str">
        <f t="shared" si="2"/>
        <v>Dbl Dbb</v>
      </c>
      <c r="U39" s="13" t="s">
        <v>33</v>
      </c>
      <c r="V39" s="14" t="s">
        <v>34</v>
      </c>
      <c r="W39" s="13" t="s">
        <v>33</v>
      </c>
      <c r="X39" s="14" t="s">
        <v>34</v>
      </c>
      <c r="Y39" s="13" t="s">
        <v>33</v>
      </c>
      <c r="Z39" s="14" t="s">
        <v>34</v>
      </c>
    </row>
    <row r="40" spans="2:26">
      <c r="B40" s="85"/>
      <c r="C40" s="62"/>
      <c r="D40" s="63"/>
      <c r="E40" s="90"/>
      <c r="F40" s="29"/>
      <c r="G40" s="89"/>
      <c r="H40" s="88"/>
      <c r="I40" s="97" t="str">
        <f t="shared" ref="I40:I71" si="3">IF(H40="","",LOOKUP(H40,$R$19:$R$22,$S$19:$S$22))</f>
        <v/>
      </c>
      <c r="J40" s="19"/>
      <c r="K40" s="20"/>
      <c r="L40" s="20"/>
      <c r="M40" s="20"/>
      <c r="N40" s="20"/>
      <c r="O40" s="21"/>
      <c r="T40" s="56" t="str">
        <f t="shared" si="2"/>
        <v>Carry</v>
      </c>
      <c r="U40" s="13" t="s">
        <v>37</v>
      </c>
      <c r="V40" s="14" t="s">
        <v>38</v>
      </c>
      <c r="W40" s="13" t="s">
        <v>37</v>
      </c>
      <c r="X40" s="14" t="s">
        <v>38</v>
      </c>
      <c r="Y40" s="13" t="s">
        <v>37</v>
      </c>
      <c r="Z40" s="14" t="s">
        <v>38</v>
      </c>
    </row>
    <row r="41" spans="2:26">
      <c r="B41" s="85"/>
      <c r="C41" s="62"/>
      <c r="D41" s="63"/>
      <c r="E41" s="90"/>
      <c r="F41" s="29"/>
      <c r="G41" s="89"/>
      <c r="H41" s="88"/>
      <c r="I41" s="97" t="str">
        <f t="shared" si="3"/>
        <v/>
      </c>
      <c r="J41" s="19"/>
      <c r="K41" s="20"/>
      <c r="L41" s="20"/>
      <c r="M41" s="20"/>
      <c r="N41" s="20"/>
      <c r="O41" s="21"/>
      <c r="T41" s="56" t="str">
        <f t="shared" si="2"/>
        <v>Kick</v>
      </c>
      <c r="U41" s="13" t="s">
        <v>40</v>
      </c>
      <c r="V41" s="14" t="s">
        <v>41</v>
      </c>
      <c r="W41" s="13" t="s">
        <v>40</v>
      </c>
      <c r="X41" s="14" t="s">
        <v>41</v>
      </c>
      <c r="Y41" s="13" t="s">
        <v>40</v>
      </c>
      <c r="Z41" s="14" t="s">
        <v>41</v>
      </c>
    </row>
    <row r="42" spans="2:26">
      <c r="B42" s="85"/>
      <c r="C42" s="62"/>
      <c r="D42" s="63"/>
      <c r="E42" s="90"/>
      <c r="F42" s="29"/>
      <c r="G42" s="89"/>
      <c r="H42" s="88"/>
      <c r="I42" s="97" t="str">
        <f t="shared" si="3"/>
        <v/>
      </c>
      <c r="J42" s="19"/>
      <c r="K42" s="20"/>
      <c r="L42" s="20"/>
      <c r="M42" s="20"/>
      <c r="N42" s="20"/>
      <c r="O42" s="21"/>
      <c r="T42" s="56" t="str">
        <f t="shared" si="2"/>
        <v>Throw-in</v>
      </c>
      <c r="U42" s="13" t="s">
        <v>102</v>
      </c>
      <c r="V42" s="14" t="s">
        <v>103</v>
      </c>
      <c r="W42" s="13" t="s">
        <v>102</v>
      </c>
      <c r="X42" s="14" t="s">
        <v>103</v>
      </c>
      <c r="Y42" s="13" t="s">
        <v>102</v>
      </c>
      <c r="Z42" s="14" t="s">
        <v>103</v>
      </c>
    </row>
    <row r="43" spans="2:26">
      <c r="B43" s="85"/>
      <c r="C43" s="62"/>
      <c r="D43" s="63"/>
      <c r="E43" s="90"/>
      <c r="F43" s="29"/>
      <c r="G43" s="89"/>
      <c r="H43" s="88"/>
      <c r="I43" s="97" t="str">
        <f t="shared" si="3"/>
        <v/>
      </c>
      <c r="J43" s="19"/>
      <c r="K43" s="20"/>
      <c r="L43" s="20"/>
      <c r="M43" s="20"/>
      <c r="N43" s="20"/>
      <c r="O43" s="21"/>
      <c r="T43" s="56" t="str">
        <f t="shared" ref="T43:T53" si="4">IF($I$3=$U$12,$U43,IF($I$3=$W$12,$W43,$Y43))</f>
        <v>FT Lane</v>
      </c>
      <c r="U43" s="13" t="s">
        <v>104</v>
      </c>
      <c r="V43" s="14" t="s">
        <v>105</v>
      </c>
      <c r="W43" s="13" t="s">
        <v>104</v>
      </c>
      <c r="X43" s="14" t="s">
        <v>105</v>
      </c>
      <c r="Y43" s="13" t="s">
        <v>162</v>
      </c>
      <c r="Z43" s="14" t="s">
        <v>163</v>
      </c>
    </row>
    <row r="44" spans="2:26">
      <c r="B44" s="85"/>
      <c r="C44" s="62"/>
      <c r="D44" s="63"/>
      <c r="E44" s="90"/>
      <c r="F44" s="29"/>
      <c r="G44" s="89"/>
      <c r="H44" s="88"/>
      <c r="I44" s="97" t="str">
        <f t="shared" si="3"/>
        <v/>
      </c>
      <c r="J44" s="19"/>
      <c r="K44" s="19"/>
      <c r="L44" s="19"/>
      <c r="M44" s="19"/>
      <c r="N44" s="19"/>
      <c r="O44" s="22"/>
      <c r="T44" s="56" t="str">
        <f t="shared" si="4"/>
        <v>FT Shooter</v>
      </c>
      <c r="U44" s="13" t="s">
        <v>43</v>
      </c>
      <c r="V44" s="14" t="s">
        <v>44</v>
      </c>
      <c r="W44" s="13" t="s">
        <v>43</v>
      </c>
      <c r="X44" s="14" t="s">
        <v>44</v>
      </c>
      <c r="Y44" s="13" t="s">
        <v>164</v>
      </c>
      <c r="Z44" s="14" t="s">
        <v>165</v>
      </c>
    </row>
    <row r="45" spans="2:26">
      <c r="B45" s="85"/>
      <c r="C45" s="62"/>
      <c r="D45" s="63"/>
      <c r="E45" s="90"/>
      <c r="F45" s="29"/>
      <c r="G45" s="89"/>
      <c r="H45" s="88"/>
      <c r="I45" s="97" t="str">
        <f t="shared" si="3"/>
        <v/>
      </c>
      <c r="J45" s="19"/>
      <c r="K45" s="20"/>
      <c r="L45" s="20"/>
      <c r="M45" s="20"/>
      <c r="N45" s="20"/>
      <c r="O45" s="21"/>
      <c r="T45" s="56" t="str">
        <f t="shared" si="4"/>
        <v>3-Sec</v>
      </c>
      <c r="U45" s="13" t="s">
        <v>45</v>
      </c>
      <c r="V45" s="14" t="s">
        <v>56</v>
      </c>
      <c r="W45" s="13" t="s">
        <v>45</v>
      </c>
      <c r="X45" s="14" t="s">
        <v>56</v>
      </c>
      <c r="Y45" s="13" t="s">
        <v>45</v>
      </c>
      <c r="Z45" s="14" t="s">
        <v>56</v>
      </c>
    </row>
    <row r="46" spans="2:26">
      <c r="B46" s="85"/>
      <c r="C46" s="62"/>
      <c r="D46" s="63"/>
      <c r="E46" s="90"/>
      <c r="F46" s="29"/>
      <c r="G46" s="89"/>
      <c r="H46" s="88"/>
      <c r="I46" s="97" t="str">
        <f t="shared" si="3"/>
        <v/>
      </c>
      <c r="J46" s="19"/>
      <c r="K46" s="20"/>
      <c r="L46" s="20"/>
      <c r="M46" s="20"/>
      <c r="N46" s="20"/>
      <c r="O46" s="21"/>
      <c r="T46" s="56" t="str">
        <f t="shared" si="4"/>
        <v>5-Sec</v>
      </c>
      <c r="U46" s="13" t="s">
        <v>46</v>
      </c>
      <c r="V46" s="14" t="s">
        <v>57</v>
      </c>
      <c r="W46" s="13" t="s">
        <v>46</v>
      </c>
      <c r="X46" s="14" t="s">
        <v>57</v>
      </c>
      <c r="Y46" s="13" t="s">
        <v>46</v>
      </c>
      <c r="Z46" s="14" t="s">
        <v>57</v>
      </c>
    </row>
    <row r="47" spans="2:26">
      <c r="B47" s="85"/>
      <c r="C47" s="62"/>
      <c r="D47" s="63"/>
      <c r="E47" s="90"/>
      <c r="F47" s="29"/>
      <c r="G47" s="89"/>
      <c r="H47" s="88"/>
      <c r="I47" s="97" t="str">
        <f t="shared" si="3"/>
        <v/>
      </c>
      <c r="J47" s="19"/>
      <c r="K47" s="20"/>
      <c r="L47" s="20"/>
      <c r="M47" s="20"/>
      <c r="N47" s="20"/>
      <c r="O47" s="21"/>
      <c r="T47" s="56" t="str">
        <f t="shared" si="4"/>
        <v>10-Sec</v>
      </c>
      <c r="U47" s="13" t="s">
        <v>48</v>
      </c>
      <c r="V47" s="14" t="s">
        <v>49</v>
      </c>
      <c r="W47" s="13" t="s">
        <v>47</v>
      </c>
      <c r="X47" s="14" t="s">
        <v>58</v>
      </c>
      <c r="Y47" s="13" t="s">
        <v>47</v>
      </c>
      <c r="Z47" s="14" t="s">
        <v>58</v>
      </c>
    </row>
    <row r="48" spans="2:26">
      <c r="B48" s="85"/>
      <c r="C48" s="62"/>
      <c r="D48" s="63"/>
      <c r="E48" s="90"/>
      <c r="F48" s="29"/>
      <c r="G48" s="89"/>
      <c r="H48" s="88"/>
      <c r="I48" s="97" t="str">
        <f t="shared" si="3"/>
        <v/>
      </c>
      <c r="J48" s="19"/>
      <c r="K48" s="20"/>
      <c r="L48" s="20"/>
      <c r="M48" s="20"/>
      <c r="N48" s="20"/>
      <c r="O48" s="21"/>
      <c r="T48" s="56" t="str">
        <f t="shared" si="4"/>
        <v>Back Ct</v>
      </c>
      <c r="U48" s="13" t="s">
        <v>50</v>
      </c>
      <c r="V48" s="14" t="s">
        <v>51</v>
      </c>
      <c r="W48" s="13" t="s">
        <v>48</v>
      </c>
      <c r="X48" s="14" t="s">
        <v>49</v>
      </c>
      <c r="Y48" s="13" t="s">
        <v>48</v>
      </c>
      <c r="Z48" s="14" t="s">
        <v>49</v>
      </c>
    </row>
    <row r="49" spans="2:26">
      <c r="B49" s="85"/>
      <c r="C49" s="62"/>
      <c r="D49" s="63"/>
      <c r="E49" s="90"/>
      <c r="F49" s="29"/>
      <c r="G49" s="89"/>
      <c r="H49" s="88"/>
      <c r="I49" s="97" t="str">
        <f t="shared" si="3"/>
        <v/>
      </c>
      <c r="J49" s="19"/>
      <c r="K49" s="20"/>
      <c r="L49" s="20"/>
      <c r="M49" s="20"/>
      <c r="N49" s="20"/>
      <c r="O49" s="21"/>
      <c r="T49" s="56" t="str">
        <f t="shared" si="4"/>
        <v>BI / GT</v>
      </c>
      <c r="U49" s="13" t="s">
        <v>111</v>
      </c>
      <c r="V49" s="14" t="s">
        <v>112</v>
      </c>
      <c r="W49" s="13" t="s">
        <v>50</v>
      </c>
      <c r="X49" s="14" t="s">
        <v>51</v>
      </c>
      <c r="Y49" s="13" t="s">
        <v>50</v>
      </c>
      <c r="Z49" s="14" t="s">
        <v>51</v>
      </c>
    </row>
    <row r="50" spans="2:26">
      <c r="B50" s="85"/>
      <c r="C50" s="62"/>
      <c r="D50" s="63"/>
      <c r="E50" s="90"/>
      <c r="F50" s="29"/>
      <c r="G50" s="89"/>
      <c r="H50" s="88"/>
      <c r="I50" s="97" t="str">
        <f t="shared" si="3"/>
        <v/>
      </c>
      <c r="J50" s="19"/>
      <c r="K50" s="20"/>
      <c r="L50" s="20"/>
      <c r="M50" s="20"/>
      <c r="N50" s="20"/>
      <c r="O50" s="21"/>
      <c r="T50" s="56" t="str">
        <f t="shared" si="4"/>
        <v>Delay game</v>
      </c>
      <c r="U50" s="13" t="s">
        <v>137</v>
      </c>
      <c r="V50" s="14" t="s">
        <v>138</v>
      </c>
      <c r="W50" s="13" t="s">
        <v>111</v>
      </c>
      <c r="X50" s="14" t="s">
        <v>112</v>
      </c>
      <c r="Y50" s="13" t="s">
        <v>111</v>
      </c>
      <c r="Z50" s="14" t="s">
        <v>112</v>
      </c>
    </row>
    <row r="51" spans="2:26">
      <c r="B51" s="85"/>
      <c r="C51" s="62"/>
      <c r="D51" s="63"/>
      <c r="E51" s="90"/>
      <c r="F51" s="29"/>
      <c r="G51" s="89"/>
      <c r="H51" s="88"/>
      <c r="I51" s="97" t="str">
        <f t="shared" si="3"/>
        <v/>
      </c>
      <c r="J51" s="19"/>
      <c r="K51" s="20"/>
      <c r="L51" s="20"/>
      <c r="M51" s="20"/>
      <c r="N51" s="20"/>
      <c r="O51" s="21"/>
      <c r="T51" s="56" t="str">
        <f t="shared" si="4"/>
        <v>Clk error</v>
      </c>
      <c r="U51" s="13" t="s">
        <v>53</v>
      </c>
      <c r="V51" s="14" t="s">
        <v>54</v>
      </c>
      <c r="W51" s="13" t="s">
        <v>137</v>
      </c>
      <c r="X51" s="14" t="s">
        <v>138</v>
      </c>
      <c r="Y51" s="13" t="s">
        <v>137</v>
      </c>
      <c r="Z51" s="14" t="s">
        <v>138</v>
      </c>
    </row>
    <row r="52" spans="2:26">
      <c r="B52" s="85"/>
      <c r="C52" s="62"/>
      <c r="D52" s="63"/>
      <c r="E52" s="90"/>
      <c r="F52" s="29"/>
      <c r="G52" s="89"/>
      <c r="H52" s="88"/>
      <c r="I52" s="97" t="str">
        <f t="shared" si="3"/>
        <v/>
      </c>
      <c r="J52" s="19"/>
      <c r="K52" s="20"/>
      <c r="L52" s="20"/>
      <c r="M52" s="20"/>
      <c r="N52" s="20"/>
      <c r="O52" s="21"/>
      <c r="T52" s="56" t="str">
        <f t="shared" si="4"/>
        <v>Misc</v>
      </c>
      <c r="U52" s="13" t="s">
        <v>61</v>
      </c>
      <c r="V52" s="14" t="s">
        <v>97</v>
      </c>
      <c r="W52" s="13" t="s">
        <v>53</v>
      </c>
      <c r="X52" s="14" t="s">
        <v>54</v>
      </c>
      <c r="Y52" s="13" t="s">
        <v>53</v>
      </c>
      <c r="Z52" s="14" t="s">
        <v>54</v>
      </c>
    </row>
    <row r="53" spans="2:26">
      <c r="B53" s="85"/>
      <c r="C53" s="62"/>
      <c r="D53" s="63"/>
      <c r="E53" s="90"/>
      <c r="F53" s="29"/>
      <c r="G53" s="89"/>
      <c r="H53" s="88"/>
      <c r="I53" s="97" t="str">
        <f t="shared" si="3"/>
        <v/>
      </c>
      <c r="J53" s="19"/>
      <c r="K53" s="20"/>
      <c r="L53" s="20"/>
      <c r="M53" s="20"/>
      <c r="N53" s="20"/>
      <c r="O53" s="21"/>
      <c r="T53" s="56" t="str">
        <f t="shared" si="4"/>
        <v>Unk</v>
      </c>
      <c r="U53" s="13" t="s">
        <v>133</v>
      </c>
      <c r="V53" s="14" t="s">
        <v>133</v>
      </c>
      <c r="W53" s="13" t="s">
        <v>61</v>
      </c>
      <c r="X53" s="14" t="s">
        <v>97</v>
      </c>
      <c r="Y53" s="13" t="s">
        <v>61</v>
      </c>
      <c r="Z53" s="14" t="s">
        <v>97</v>
      </c>
    </row>
    <row r="54" spans="2:26">
      <c r="B54" s="85"/>
      <c r="C54" s="62"/>
      <c r="D54" s="63"/>
      <c r="E54" s="90"/>
      <c r="F54" s="29"/>
      <c r="G54" s="89"/>
      <c r="H54" s="88"/>
      <c r="I54" s="97" t="str">
        <f t="shared" si="3"/>
        <v/>
      </c>
      <c r="J54" s="19"/>
      <c r="K54" s="19"/>
      <c r="L54" s="19"/>
      <c r="M54" s="19"/>
      <c r="N54" s="19"/>
      <c r="O54" s="22"/>
      <c r="T54" s="56" t="str">
        <f>IF($I$3=$U$12,$U54,IF($I$3=$W$12,$W54,$Y54))</f>
        <v xml:space="preserve"> </v>
      </c>
      <c r="U54" s="13" t="s">
        <v>133</v>
      </c>
      <c r="V54" s="14"/>
      <c r="W54" s="13" t="s">
        <v>133</v>
      </c>
      <c r="X54" s="14"/>
      <c r="Y54" s="13" t="s">
        <v>133</v>
      </c>
      <c r="Z54" s="14"/>
    </row>
    <row r="55" spans="2:26" ht="15.75" thickBot="1">
      <c r="B55" s="85"/>
      <c r="C55" s="62"/>
      <c r="D55" s="63"/>
      <c r="E55" s="90"/>
      <c r="F55" s="29"/>
      <c r="G55" s="89"/>
      <c r="H55" s="88"/>
      <c r="I55" s="97" t="str">
        <f t="shared" si="3"/>
        <v/>
      </c>
      <c r="J55" s="19"/>
      <c r="K55" s="20"/>
      <c r="L55" s="20"/>
      <c r="M55" s="20"/>
      <c r="N55" s="20"/>
      <c r="O55" s="21"/>
      <c r="T55" s="15"/>
      <c r="U55" s="15"/>
      <c r="V55" s="16"/>
      <c r="W55" s="15"/>
      <c r="X55" s="16"/>
      <c r="Y55" s="15"/>
      <c r="Z55" s="16"/>
    </row>
    <row r="56" spans="2:26" ht="15.75" thickTop="1">
      <c r="B56" s="85"/>
      <c r="C56" s="62"/>
      <c r="D56" s="63"/>
      <c r="E56" s="90"/>
      <c r="F56" s="29"/>
      <c r="G56" s="89"/>
      <c r="H56" s="88"/>
      <c r="I56" s="97" t="str">
        <f t="shared" si="3"/>
        <v/>
      </c>
      <c r="J56" s="19"/>
      <c r="K56" s="20"/>
      <c r="L56" s="20"/>
      <c r="M56" s="20"/>
      <c r="N56" s="20"/>
      <c r="O56" s="21"/>
    </row>
    <row r="57" spans="2:26">
      <c r="B57" s="85"/>
      <c r="C57" s="62"/>
      <c r="D57" s="63"/>
      <c r="E57" s="90"/>
      <c r="F57" s="29"/>
      <c r="G57" s="89"/>
      <c r="H57" s="88"/>
      <c r="I57" s="97" t="str">
        <f t="shared" si="3"/>
        <v/>
      </c>
      <c r="J57" s="19"/>
      <c r="K57" s="20"/>
      <c r="L57" s="20"/>
      <c r="M57" s="20"/>
      <c r="N57" s="20"/>
      <c r="O57" s="21"/>
    </row>
    <row r="58" spans="2:26">
      <c r="B58" s="85"/>
      <c r="C58" s="62"/>
      <c r="D58" s="63"/>
      <c r="E58" s="90"/>
      <c r="F58" s="29"/>
      <c r="G58" s="89"/>
      <c r="H58" s="88"/>
      <c r="I58" s="97" t="str">
        <f t="shared" si="3"/>
        <v/>
      </c>
      <c r="J58" s="19"/>
      <c r="K58" s="20"/>
      <c r="L58" s="20"/>
      <c r="M58" s="20"/>
      <c r="N58" s="20"/>
      <c r="O58" s="21"/>
    </row>
    <row r="59" spans="2:26">
      <c r="B59" s="85"/>
      <c r="C59" s="62"/>
      <c r="D59" s="63"/>
      <c r="E59" s="90"/>
      <c r="F59" s="29"/>
      <c r="G59" s="89"/>
      <c r="H59" s="88"/>
      <c r="I59" s="97" t="str">
        <f t="shared" si="3"/>
        <v/>
      </c>
      <c r="J59" s="19"/>
      <c r="K59" s="20"/>
      <c r="L59" s="20"/>
      <c r="M59" s="20"/>
      <c r="N59" s="20"/>
      <c r="O59" s="21"/>
    </row>
    <row r="60" spans="2:26">
      <c r="B60" s="85"/>
      <c r="C60" s="62"/>
      <c r="D60" s="63"/>
      <c r="E60" s="90"/>
      <c r="F60" s="29"/>
      <c r="G60" s="89"/>
      <c r="H60" s="88"/>
      <c r="I60" s="97" t="str">
        <f t="shared" si="3"/>
        <v/>
      </c>
      <c r="J60" s="19"/>
      <c r="K60" s="20"/>
      <c r="L60" s="20"/>
      <c r="M60" s="20"/>
      <c r="N60" s="20"/>
      <c r="O60" s="21"/>
    </row>
    <row r="61" spans="2:26">
      <c r="B61" s="85"/>
      <c r="C61" s="62"/>
      <c r="D61" s="63"/>
      <c r="E61" s="90"/>
      <c r="F61" s="29"/>
      <c r="G61" s="89"/>
      <c r="H61" s="88"/>
      <c r="I61" s="97" t="str">
        <f t="shared" si="3"/>
        <v/>
      </c>
      <c r="J61" s="19"/>
      <c r="K61" s="20"/>
      <c r="L61" s="20"/>
      <c r="M61" s="20"/>
      <c r="N61" s="20"/>
      <c r="O61" s="21"/>
    </row>
    <row r="62" spans="2:26">
      <c r="B62" s="85"/>
      <c r="C62" s="62"/>
      <c r="D62" s="63"/>
      <c r="E62" s="90"/>
      <c r="F62" s="29"/>
      <c r="G62" s="89"/>
      <c r="H62" s="88"/>
      <c r="I62" s="97" t="str">
        <f t="shared" si="3"/>
        <v/>
      </c>
      <c r="J62" s="19"/>
      <c r="K62" s="20"/>
      <c r="L62" s="20"/>
      <c r="M62" s="20"/>
      <c r="N62" s="20"/>
      <c r="O62" s="21"/>
    </row>
    <row r="63" spans="2:26">
      <c r="B63" s="85"/>
      <c r="C63" s="62"/>
      <c r="D63" s="63"/>
      <c r="E63" s="90"/>
      <c r="F63" s="29"/>
      <c r="G63" s="89"/>
      <c r="H63" s="88"/>
      <c r="I63" s="97" t="str">
        <f t="shared" si="3"/>
        <v/>
      </c>
      <c r="J63" s="19"/>
      <c r="K63" s="19"/>
      <c r="L63" s="19"/>
      <c r="M63" s="19"/>
      <c r="N63" s="19"/>
      <c r="O63" s="22"/>
    </row>
    <row r="64" spans="2:26">
      <c r="B64" s="85"/>
      <c r="C64" s="62"/>
      <c r="D64" s="63"/>
      <c r="E64" s="90"/>
      <c r="F64" s="29"/>
      <c r="G64" s="89"/>
      <c r="H64" s="88"/>
      <c r="I64" s="97" t="str">
        <f t="shared" si="3"/>
        <v/>
      </c>
      <c r="J64" s="19"/>
      <c r="K64" s="20"/>
      <c r="L64" s="20"/>
      <c r="M64" s="20"/>
      <c r="N64" s="20"/>
      <c r="O64" s="21"/>
    </row>
    <row r="65" spans="2:15">
      <c r="B65" s="85"/>
      <c r="C65" s="62"/>
      <c r="D65" s="63"/>
      <c r="E65" s="90"/>
      <c r="F65" s="29"/>
      <c r="G65" s="89"/>
      <c r="H65" s="88"/>
      <c r="I65" s="97" t="str">
        <f t="shared" si="3"/>
        <v/>
      </c>
      <c r="J65" s="19"/>
      <c r="K65" s="20"/>
      <c r="L65" s="20"/>
      <c r="M65" s="20"/>
      <c r="N65" s="20"/>
      <c r="O65" s="21"/>
    </row>
    <row r="66" spans="2:15">
      <c r="B66" s="85"/>
      <c r="C66" s="62"/>
      <c r="D66" s="63"/>
      <c r="E66" s="90"/>
      <c r="F66" s="29"/>
      <c r="G66" s="89"/>
      <c r="H66" s="88"/>
      <c r="I66" s="97" t="str">
        <f t="shared" si="3"/>
        <v/>
      </c>
      <c r="J66" s="19"/>
      <c r="K66" s="20"/>
      <c r="L66" s="20"/>
      <c r="M66" s="20"/>
      <c r="N66" s="20"/>
      <c r="O66" s="21"/>
    </row>
    <row r="67" spans="2:15">
      <c r="B67" s="85"/>
      <c r="C67" s="62"/>
      <c r="D67" s="63"/>
      <c r="E67" s="90"/>
      <c r="F67" s="29"/>
      <c r="G67" s="89"/>
      <c r="H67" s="88"/>
      <c r="I67" s="97" t="str">
        <f t="shared" si="3"/>
        <v/>
      </c>
      <c r="J67" s="19"/>
      <c r="K67" s="20"/>
      <c r="L67" s="20"/>
      <c r="M67" s="20"/>
      <c r="N67" s="20"/>
      <c r="O67" s="21"/>
    </row>
    <row r="68" spans="2:15">
      <c r="B68" s="85"/>
      <c r="C68" s="62"/>
      <c r="D68" s="63"/>
      <c r="E68" s="90"/>
      <c r="F68" s="29"/>
      <c r="G68" s="89"/>
      <c r="H68" s="88"/>
      <c r="I68" s="97" t="str">
        <f t="shared" si="3"/>
        <v/>
      </c>
      <c r="J68" s="19"/>
      <c r="K68" s="20"/>
      <c r="L68" s="20"/>
      <c r="M68" s="20"/>
      <c r="N68" s="20"/>
      <c r="O68" s="21"/>
    </row>
    <row r="69" spans="2:15">
      <c r="B69" s="85"/>
      <c r="C69" s="62"/>
      <c r="D69" s="63"/>
      <c r="E69" s="90"/>
      <c r="F69" s="29"/>
      <c r="G69" s="89"/>
      <c r="H69" s="88"/>
      <c r="I69" s="97" t="str">
        <f t="shared" si="3"/>
        <v/>
      </c>
      <c r="J69" s="19"/>
      <c r="K69" s="20"/>
      <c r="L69" s="20"/>
      <c r="M69" s="20"/>
      <c r="N69" s="20"/>
      <c r="O69" s="21"/>
    </row>
    <row r="70" spans="2:15">
      <c r="B70" s="85"/>
      <c r="C70" s="62"/>
      <c r="D70" s="63"/>
      <c r="E70" s="90"/>
      <c r="F70" s="29"/>
      <c r="G70" s="89"/>
      <c r="H70" s="88"/>
      <c r="I70" s="97" t="str">
        <f t="shared" si="3"/>
        <v/>
      </c>
      <c r="J70" s="19"/>
      <c r="K70" s="20"/>
      <c r="L70" s="20"/>
      <c r="M70" s="20"/>
      <c r="N70" s="20"/>
      <c r="O70" s="21"/>
    </row>
    <row r="71" spans="2:15">
      <c r="B71" s="85"/>
      <c r="C71" s="62"/>
      <c r="D71" s="63"/>
      <c r="E71" s="90"/>
      <c r="F71" s="29"/>
      <c r="G71" s="89"/>
      <c r="H71" s="88"/>
      <c r="I71" s="97" t="str">
        <f t="shared" si="3"/>
        <v/>
      </c>
      <c r="J71" s="19"/>
      <c r="K71" s="20"/>
      <c r="L71" s="20"/>
      <c r="M71" s="20"/>
      <c r="N71" s="20"/>
      <c r="O71" s="21"/>
    </row>
    <row r="72" spans="2:15">
      <c r="B72" s="85"/>
      <c r="C72" s="62"/>
      <c r="D72" s="63"/>
      <c r="E72" s="90"/>
      <c r="F72" s="29"/>
      <c r="G72" s="89"/>
      <c r="H72" s="88"/>
      <c r="I72" s="97" t="str">
        <f t="shared" ref="I72:I97" si="5">IF(H72="","",LOOKUP(H72,$R$19:$R$22,$S$19:$S$22))</f>
        <v/>
      </c>
      <c r="J72" s="19"/>
      <c r="K72" s="20"/>
      <c r="L72" s="20"/>
      <c r="M72" s="20"/>
      <c r="N72" s="20"/>
      <c r="O72" s="21"/>
    </row>
    <row r="73" spans="2:15">
      <c r="B73" s="85"/>
      <c r="C73" s="62"/>
      <c r="D73" s="63"/>
      <c r="E73" s="90"/>
      <c r="F73" s="29"/>
      <c r="G73" s="89"/>
      <c r="H73" s="88"/>
      <c r="I73" s="97" t="str">
        <f t="shared" si="5"/>
        <v/>
      </c>
      <c r="J73" s="19"/>
      <c r="K73" s="20"/>
      <c r="L73" s="20"/>
      <c r="M73" s="20"/>
      <c r="N73" s="20"/>
      <c r="O73" s="21"/>
    </row>
    <row r="74" spans="2:15">
      <c r="B74" s="85"/>
      <c r="C74" s="62"/>
      <c r="D74" s="63"/>
      <c r="E74" s="90"/>
      <c r="F74" s="29"/>
      <c r="G74" s="89"/>
      <c r="H74" s="88"/>
      <c r="I74" s="97" t="str">
        <f t="shared" si="5"/>
        <v/>
      </c>
      <c r="J74" s="19"/>
      <c r="K74" s="20"/>
      <c r="L74" s="20"/>
      <c r="M74" s="20"/>
      <c r="N74" s="20"/>
      <c r="O74" s="21"/>
    </row>
    <row r="75" spans="2:15">
      <c r="B75" s="85"/>
      <c r="C75" s="62"/>
      <c r="D75" s="63"/>
      <c r="E75" s="90"/>
      <c r="F75" s="29"/>
      <c r="G75" s="89"/>
      <c r="H75" s="88"/>
      <c r="I75" s="97" t="str">
        <f t="shared" si="5"/>
        <v/>
      </c>
      <c r="J75" s="19"/>
      <c r="K75" s="20"/>
      <c r="L75" s="20"/>
      <c r="M75" s="20"/>
      <c r="N75" s="20"/>
      <c r="O75" s="21"/>
    </row>
    <row r="76" spans="2:15">
      <c r="B76" s="85"/>
      <c r="C76" s="62"/>
      <c r="D76" s="63"/>
      <c r="E76" s="90"/>
      <c r="F76" s="29"/>
      <c r="G76" s="89"/>
      <c r="H76" s="88"/>
      <c r="I76" s="97" t="str">
        <f t="shared" si="5"/>
        <v/>
      </c>
      <c r="J76" s="19"/>
      <c r="K76" s="20"/>
      <c r="L76" s="20"/>
      <c r="M76" s="20"/>
      <c r="N76" s="20"/>
      <c r="O76" s="21"/>
    </row>
    <row r="77" spans="2:15">
      <c r="B77" s="85"/>
      <c r="C77" s="62"/>
      <c r="D77" s="63"/>
      <c r="E77" s="90"/>
      <c r="F77" s="29"/>
      <c r="G77" s="89"/>
      <c r="H77" s="88"/>
      <c r="I77" s="97" t="str">
        <f t="shared" si="5"/>
        <v/>
      </c>
      <c r="J77" s="19"/>
      <c r="K77" s="20"/>
      <c r="L77" s="20"/>
      <c r="M77" s="20"/>
      <c r="N77" s="20"/>
      <c r="O77" s="21"/>
    </row>
    <row r="78" spans="2:15">
      <c r="B78" s="85"/>
      <c r="C78" s="62"/>
      <c r="D78" s="63"/>
      <c r="E78" s="90"/>
      <c r="F78" s="29"/>
      <c r="G78" s="89"/>
      <c r="H78" s="88"/>
      <c r="I78" s="97" t="str">
        <f t="shared" si="5"/>
        <v/>
      </c>
      <c r="J78" s="19"/>
      <c r="K78" s="19"/>
      <c r="L78" s="19"/>
      <c r="M78" s="19"/>
      <c r="N78" s="19"/>
      <c r="O78" s="22"/>
    </row>
    <row r="79" spans="2:15">
      <c r="B79" s="85"/>
      <c r="C79" s="62"/>
      <c r="D79" s="63"/>
      <c r="E79" s="90"/>
      <c r="F79" s="29"/>
      <c r="G79" s="89"/>
      <c r="H79" s="88"/>
      <c r="I79" s="97" t="str">
        <f t="shared" si="5"/>
        <v/>
      </c>
      <c r="J79" s="19"/>
      <c r="K79" s="20"/>
      <c r="L79" s="20"/>
      <c r="M79" s="20"/>
      <c r="N79" s="20"/>
      <c r="O79" s="21"/>
    </row>
    <row r="80" spans="2:15">
      <c r="B80" s="85"/>
      <c r="C80" s="62"/>
      <c r="D80" s="63"/>
      <c r="E80" s="90"/>
      <c r="F80" s="29"/>
      <c r="G80" s="89"/>
      <c r="H80" s="88"/>
      <c r="I80" s="97" t="str">
        <f t="shared" si="5"/>
        <v/>
      </c>
      <c r="J80" s="19"/>
      <c r="K80" s="20"/>
      <c r="L80" s="20"/>
      <c r="M80" s="20"/>
      <c r="N80" s="20"/>
      <c r="O80" s="21"/>
    </row>
    <row r="81" spans="2:15">
      <c r="B81" s="85"/>
      <c r="C81" s="62"/>
      <c r="D81" s="63"/>
      <c r="E81" s="90"/>
      <c r="F81" s="29"/>
      <c r="G81" s="89"/>
      <c r="H81" s="88"/>
      <c r="I81" s="97" t="str">
        <f t="shared" si="5"/>
        <v/>
      </c>
      <c r="J81" s="19"/>
      <c r="K81" s="20"/>
      <c r="L81" s="20"/>
      <c r="M81" s="20"/>
      <c r="N81" s="20"/>
      <c r="O81" s="21"/>
    </row>
    <row r="82" spans="2:15">
      <c r="B82" s="85"/>
      <c r="C82" s="62"/>
      <c r="D82" s="63"/>
      <c r="E82" s="90"/>
      <c r="F82" s="29"/>
      <c r="G82" s="89"/>
      <c r="H82" s="88"/>
      <c r="I82" s="97" t="str">
        <f t="shared" si="5"/>
        <v/>
      </c>
      <c r="J82" s="19"/>
      <c r="K82" s="20"/>
      <c r="L82" s="20"/>
      <c r="M82" s="20"/>
      <c r="N82" s="20"/>
      <c r="O82" s="21"/>
    </row>
    <row r="83" spans="2:15">
      <c r="B83" s="85"/>
      <c r="C83" s="62"/>
      <c r="D83" s="63"/>
      <c r="E83" s="90"/>
      <c r="F83" s="29"/>
      <c r="G83" s="89"/>
      <c r="H83" s="88"/>
      <c r="I83" s="97" t="str">
        <f t="shared" si="5"/>
        <v/>
      </c>
      <c r="J83" s="19"/>
      <c r="K83" s="20"/>
      <c r="L83" s="20"/>
      <c r="M83" s="20"/>
      <c r="N83" s="20"/>
      <c r="O83" s="21"/>
    </row>
    <row r="84" spans="2:15">
      <c r="B84" s="85"/>
      <c r="C84" s="62"/>
      <c r="D84" s="63"/>
      <c r="E84" s="90"/>
      <c r="F84" s="29"/>
      <c r="G84" s="89"/>
      <c r="H84" s="88"/>
      <c r="I84" s="97" t="str">
        <f t="shared" si="5"/>
        <v/>
      </c>
      <c r="J84" s="19"/>
      <c r="K84" s="20"/>
      <c r="L84" s="20"/>
      <c r="M84" s="20"/>
      <c r="N84" s="20"/>
      <c r="O84" s="21"/>
    </row>
    <row r="85" spans="2:15">
      <c r="B85" s="85"/>
      <c r="C85" s="62"/>
      <c r="D85" s="63"/>
      <c r="E85" s="90"/>
      <c r="F85" s="29"/>
      <c r="G85" s="89"/>
      <c r="H85" s="88"/>
      <c r="I85" s="97" t="str">
        <f t="shared" si="5"/>
        <v/>
      </c>
      <c r="J85" s="19"/>
      <c r="K85" s="20"/>
      <c r="L85" s="20"/>
      <c r="M85" s="20"/>
      <c r="N85" s="20"/>
      <c r="O85" s="21"/>
    </row>
    <row r="86" spans="2:15">
      <c r="B86" s="85"/>
      <c r="C86" s="62"/>
      <c r="D86" s="63"/>
      <c r="E86" s="90"/>
      <c r="F86" s="29"/>
      <c r="G86" s="89"/>
      <c r="H86" s="88"/>
      <c r="I86" s="97" t="str">
        <f t="shared" si="5"/>
        <v/>
      </c>
      <c r="J86" s="19"/>
      <c r="K86" s="20"/>
      <c r="L86" s="20"/>
      <c r="M86" s="20"/>
      <c r="N86" s="20"/>
      <c r="O86" s="21"/>
    </row>
    <row r="87" spans="2:15">
      <c r="B87" s="85"/>
      <c r="C87" s="62"/>
      <c r="D87" s="63"/>
      <c r="E87" s="90"/>
      <c r="F87" s="29"/>
      <c r="G87" s="89"/>
      <c r="H87" s="88"/>
      <c r="I87" s="97" t="str">
        <f t="shared" si="5"/>
        <v/>
      </c>
      <c r="J87" s="19"/>
      <c r="K87" s="20"/>
      <c r="L87" s="20"/>
      <c r="M87" s="20"/>
      <c r="N87" s="20"/>
      <c r="O87" s="21"/>
    </row>
    <row r="88" spans="2:15">
      <c r="B88" s="85"/>
      <c r="C88" s="62"/>
      <c r="D88" s="63"/>
      <c r="E88" s="90"/>
      <c r="F88" s="29"/>
      <c r="G88" s="89"/>
      <c r="H88" s="88"/>
      <c r="I88" s="97" t="str">
        <f t="shared" si="5"/>
        <v/>
      </c>
      <c r="J88" s="19"/>
      <c r="K88" s="20"/>
      <c r="L88" s="20"/>
      <c r="M88" s="20"/>
      <c r="N88" s="20"/>
      <c r="O88" s="21"/>
    </row>
    <row r="89" spans="2:15">
      <c r="B89" s="85"/>
      <c r="C89" s="62"/>
      <c r="D89" s="63"/>
      <c r="E89" s="90"/>
      <c r="F89" s="29"/>
      <c r="G89" s="89"/>
      <c r="H89" s="88"/>
      <c r="I89" s="97" t="str">
        <f t="shared" si="5"/>
        <v/>
      </c>
      <c r="J89" s="19"/>
      <c r="K89" s="20"/>
      <c r="L89" s="20"/>
      <c r="M89" s="20"/>
      <c r="N89" s="20"/>
      <c r="O89" s="21"/>
    </row>
    <row r="90" spans="2:15">
      <c r="B90" s="85"/>
      <c r="C90" s="62"/>
      <c r="D90" s="63"/>
      <c r="E90" s="90"/>
      <c r="F90" s="29"/>
      <c r="G90" s="89"/>
      <c r="H90" s="88"/>
      <c r="I90" s="97" t="str">
        <f t="shared" si="5"/>
        <v/>
      </c>
      <c r="J90" s="19"/>
      <c r="K90" s="20"/>
      <c r="L90" s="20"/>
      <c r="M90" s="20"/>
      <c r="N90" s="20"/>
      <c r="O90" s="21"/>
    </row>
    <row r="91" spans="2:15">
      <c r="B91" s="85"/>
      <c r="C91" s="62"/>
      <c r="D91" s="63"/>
      <c r="E91" s="90"/>
      <c r="F91" s="29"/>
      <c r="G91" s="89"/>
      <c r="H91" s="88"/>
      <c r="I91" s="97" t="str">
        <f t="shared" si="5"/>
        <v/>
      </c>
      <c r="J91" s="19"/>
      <c r="K91" s="20"/>
      <c r="L91" s="20"/>
      <c r="M91" s="20"/>
      <c r="N91" s="20"/>
      <c r="O91" s="21"/>
    </row>
    <row r="92" spans="2:15">
      <c r="B92" s="85"/>
      <c r="C92" s="62"/>
      <c r="D92" s="63"/>
      <c r="E92" s="90"/>
      <c r="F92" s="29"/>
      <c r="G92" s="89"/>
      <c r="H92" s="88"/>
      <c r="I92" s="97" t="str">
        <f t="shared" si="5"/>
        <v/>
      </c>
      <c r="J92" s="19"/>
      <c r="K92" s="20"/>
      <c r="L92" s="20"/>
      <c r="M92" s="20"/>
      <c r="N92" s="20"/>
      <c r="O92" s="21"/>
    </row>
    <row r="93" spans="2:15">
      <c r="B93" s="85"/>
      <c r="C93" s="62"/>
      <c r="D93" s="63"/>
      <c r="E93" s="90"/>
      <c r="F93" s="29"/>
      <c r="G93" s="89"/>
      <c r="H93" s="88"/>
      <c r="I93" s="97" t="str">
        <f t="shared" si="5"/>
        <v/>
      </c>
      <c r="J93" s="19"/>
      <c r="K93" s="20"/>
      <c r="L93" s="20"/>
      <c r="M93" s="20"/>
      <c r="N93" s="20"/>
      <c r="O93" s="21"/>
    </row>
    <row r="94" spans="2:15">
      <c r="B94" s="85"/>
      <c r="C94" s="62"/>
      <c r="D94" s="63"/>
      <c r="E94" s="90"/>
      <c r="F94" s="29"/>
      <c r="G94" s="89"/>
      <c r="H94" s="88"/>
      <c r="I94" s="97" t="str">
        <f t="shared" si="5"/>
        <v/>
      </c>
      <c r="J94" s="19"/>
      <c r="K94" s="20"/>
      <c r="L94" s="20"/>
      <c r="M94" s="20"/>
      <c r="N94" s="20"/>
      <c r="O94" s="21"/>
    </row>
    <row r="95" spans="2:15">
      <c r="B95" s="85"/>
      <c r="C95" s="62"/>
      <c r="D95" s="63"/>
      <c r="E95" s="90"/>
      <c r="F95" s="29"/>
      <c r="G95" s="89"/>
      <c r="H95" s="88"/>
      <c r="I95" s="97" t="str">
        <f t="shared" si="5"/>
        <v/>
      </c>
      <c r="J95" s="19"/>
      <c r="K95" s="20"/>
      <c r="L95" s="20"/>
      <c r="M95" s="20"/>
      <c r="N95" s="20"/>
      <c r="O95" s="21"/>
    </row>
    <row r="96" spans="2:15">
      <c r="B96" s="85"/>
      <c r="C96" s="62"/>
      <c r="D96" s="63"/>
      <c r="E96" s="90"/>
      <c r="F96" s="29"/>
      <c r="G96" s="89"/>
      <c r="H96" s="88"/>
      <c r="I96" s="97" t="str">
        <f t="shared" si="5"/>
        <v/>
      </c>
      <c r="J96" s="19"/>
      <c r="K96" s="20"/>
      <c r="L96" s="20"/>
      <c r="M96" s="20"/>
      <c r="N96" s="20"/>
      <c r="O96" s="21"/>
    </row>
    <row r="97" spans="1:19" ht="15.75" thickBot="1">
      <c r="B97" s="86"/>
      <c r="C97" s="91"/>
      <c r="D97" s="92"/>
      <c r="E97" s="93"/>
      <c r="F97" s="30"/>
      <c r="G97" s="94"/>
      <c r="H97" s="87"/>
      <c r="I97" s="98" t="str">
        <f t="shared" si="5"/>
        <v/>
      </c>
      <c r="J97" s="23"/>
      <c r="K97" s="24"/>
      <c r="L97" s="24"/>
      <c r="M97" s="24"/>
      <c r="N97" s="24"/>
      <c r="O97" s="25"/>
    </row>
    <row r="98" spans="1:19" ht="15.75" thickTop="1">
      <c r="A98" s="4"/>
      <c r="B98" s="4"/>
      <c r="C98" s="4"/>
      <c r="D98" s="4"/>
      <c r="E98" s="4"/>
      <c r="F98" s="5"/>
      <c r="G98" s="6"/>
      <c r="H98" s="6"/>
      <c r="I98" s="6"/>
      <c r="J98" s="6"/>
      <c r="K98" s="6"/>
      <c r="L98" s="6"/>
      <c r="M98" s="6"/>
      <c r="N98" s="5"/>
      <c r="O98" s="7"/>
    </row>
    <row r="100" spans="1:19">
      <c r="P100" s="7"/>
      <c r="Q100" s="1"/>
    </row>
    <row r="102" spans="1:19">
      <c r="S102" s="1"/>
    </row>
  </sheetData>
  <sheetProtection formatCells="0" insertRows="0" selectLockedCells="1" sort="0" autoFilter="0"/>
  <mergeCells count="24">
    <mergeCell ref="W33:X33"/>
    <mergeCell ref="Y33:Z33"/>
    <mergeCell ref="C1:D1"/>
    <mergeCell ref="C2:D2"/>
    <mergeCell ref="C3:D3"/>
    <mergeCell ref="C5:E5"/>
    <mergeCell ref="F6:F7"/>
    <mergeCell ref="U2:X2"/>
    <mergeCell ref="S4:T4"/>
    <mergeCell ref="S5:T5"/>
    <mergeCell ref="R11:S11"/>
    <mergeCell ref="Y11:Z11"/>
    <mergeCell ref="R17:S17"/>
    <mergeCell ref="R24:S24"/>
    <mergeCell ref="J7:O7"/>
    <mergeCell ref="U11:V11"/>
    <mergeCell ref="W11:X11"/>
    <mergeCell ref="AC2:AF2"/>
    <mergeCell ref="Y2:AB2"/>
    <mergeCell ref="G6:G7"/>
    <mergeCell ref="B5:B6"/>
    <mergeCell ref="F5:G5"/>
    <mergeCell ref="H6:I7"/>
    <mergeCell ref="S6:T6"/>
  </mergeCells>
  <phoneticPr fontId="0" type="noConversion"/>
  <conditionalFormatting sqref="E2:E3">
    <cfRule type="cellIs" dxfId="51" priority="48" stopIfTrue="1" operator="equal">
      <formula>""</formula>
    </cfRule>
  </conditionalFormatting>
  <conditionalFormatting sqref="H8">
    <cfRule type="expression" dxfId="50" priority="71" stopIfTrue="1">
      <formula>AND($B8&gt;0,COUNTA($C8:$E8)&gt;0,COUNTA($F8:$G8)&gt;0,COUNTA($H8)=0)</formula>
    </cfRule>
  </conditionalFormatting>
  <conditionalFormatting sqref="I3">
    <cfRule type="cellIs" dxfId="49" priority="16" stopIfTrue="1" operator="equal">
      <formula>""</formula>
    </cfRule>
  </conditionalFormatting>
  <conditionalFormatting sqref="F8:G8">
    <cfRule type="expression" dxfId="48" priority="15" stopIfTrue="1">
      <formula>AND($B8&gt;0,COUNTA($C8:$E8)&gt;0,COUNTA($H8)=1,COUNTA($F8:$G8)=0)</formula>
    </cfRule>
    <cfRule type="expression" dxfId="47" priority="67" stopIfTrue="1">
      <formula>AND($B8&gt;0,COUNTA($C8:$E8)&gt;0,COUNTA($F8:$H8)=0)</formula>
    </cfRule>
    <cfRule type="expression" dxfId="46" priority="68" stopIfTrue="1">
      <formula>AND($B8&gt;0,COUNTA($C8:$E8)&gt;0,COUNTA($F8:$G8)&gt;1)</formula>
    </cfRule>
  </conditionalFormatting>
  <conditionalFormatting sqref="C8:E8">
    <cfRule type="expression" dxfId="45" priority="72" stopIfTrue="1">
      <formula>AND($B8&gt;0,COUNTA($C8:$E8)=0,COUNTA($F8:$H8)=0)</formula>
    </cfRule>
    <cfRule type="expression" dxfId="44" priority="73" stopIfTrue="1">
      <formula>AND($B8&gt;0,COUNTA($C8:$E8)=0,COUNTA($F8:$H8)&gt;0)</formula>
    </cfRule>
  </conditionalFormatting>
  <conditionalFormatting sqref="H8:I8">
    <cfRule type="expression" dxfId="43" priority="25">
      <formula>LEFT($H8,1)="I"</formula>
    </cfRule>
  </conditionalFormatting>
  <conditionalFormatting sqref="B8">
    <cfRule type="expression" dxfId="42" priority="12" stopIfTrue="1">
      <formula>AND(COUNTA($B8)=0,COUNTA(#REF!)&gt;0,COUNTA($B10,$J8)=0)</formula>
    </cfRule>
  </conditionalFormatting>
  <conditionalFormatting sqref="H9:H97">
    <cfRule type="expression" dxfId="41" priority="6" stopIfTrue="1">
      <formula>AND($B9&gt;0,COUNTA($C9:$E9)&gt;0,COUNTA($F9:$G9)&gt;0,COUNTA($H9)=0)</formula>
    </cfRule>
  </conditionalFormatting>
  <conditionalFormatting sqref="F9:G97">
    <cfRule type="expression" dxfId="40" priority="2" stopIfTrue="1">
      <formula>AND($B9&gt;0,COUNTA($C9:$E9)&gt;0,COUNTA($H9)=1,COUNTA($F9:$G9)=0)</formula>
    </cfRule>
    <cfRule type="expression" dxfId="39" priority="4" stopIfTrue="1">
      <formula>AND($B9&gt;0,COUNTA($C9:$E9)&gt;0,COUNTA($F9:$H9)=0)</formula>
    </cfRule>
    <cfRule type="expression" dxfId="38" priority="5" stopIfTrue="1">
      <formula>AND($B9&gt;0,COUNTA($C9:$E9)&gt;0,COUNTA($F9:$G9)&gt;1)</formula>
    </cfRule>
  </conditionalFormatting>
  <conditionalFormatting sqref="C9:E97">
    <cfRule type="expression" dxfId="37" priority="7" stopIfTrue="1">
      <formula>AND($B9&gt;0,COUNTA($C9:$E9)=0,COUNTA($F9:$H9)=0)</formula>
    </cfRule>
    <cfRule type="expression" dxfId="36" priority="8" stopIfTrue="1">
      <formula>AND($B9&gt;0,COUNTA($C9:$E9)=0,COUNTA($F9:$H9)&gt;0)</formula>
    </cfRule>
  </conditionalFormatting>
  <conditionalFormatting sqref="H9:I97">
    <cfRule type="expression" dxfId="35" priority="3">
      <formula>LEFT($H9,1)="I"</formula>
    </cfRule>
  </conditionalFormatting>
  <conditionalFormatting sqref="B9:B97">
    <cfRule type="expression" dxfId="34" priority="1" stopIfTrue="1">
      <formula>AND(COUNTA($B9)=0,COUNTA(#REF!)&gt;0,COUNTA($B11,$J9)=0)</formula>
    </cfRule>
  </conditionalFormatting>
  <dataValidations count="19">
    <dataValidation type="list" allowBlank="1" sqref="N2">
      <formula1>$Q$25:$Q$30</formula1>
    </dataValidation>
    <dataValidation type="list" allowBlank="1" showErrorMessage="1" errorTitle="Invalid Entry" error="Floor position must be L, C, or T." sqref="C9:E97">
      <formula1>$R$13:$R$15</formula1>
    </dataValidation>
    <dataValidation allowBlank="1" showInputMessage="1" showErrorMessage="1" sqref="F5 F2:F3 E4 B1:E2 G1 N2 S7:T7 J5:L5 S4:S6 R4:R7"/>
    <dataValidation allowBlank="1" sqref="Q107:Q109 O96:O97 A104:A65536 C104:O65536 R103:R107 J6:M6 F5:F6 E4 A1 G6 G1:I1 B1:F3 Q21:Q103 U2 Y2 AC2 H5:H6 Y101:Y105 V31 AF103:AG107 AH105:IV109 W15:Z25 AC105:AD109 AB100:AB104 AE104:AE108 AB33:AB98 Y26:Z34 W105:X109 AH36:IV103 AE36:AE102 AC36:AD103 AD35:AE35 AF36:AG101 U3:AF3 N1:N2 M1 O1:Q1 U11:Z12 X10:AB10 AA14:IV15 R21:R23 W26:X33 R25:S101 V107:V111 B8:B97 S102:S105 S7:T7 K2 H3 C5:E7 AF33:IV35 T32:W32 S107:S111 AC33:AC35 AD16:IV32 T108:U112 V46:V105 W46:X103 AA16:AA100 U15:V30 U46:U106 T55:T106 H5:L5 S4:S6 R4:R7 U34:X34 Z102:AA106 S23 Z46:Z100 Y46:Y99"/>
    <dataValidation type="list" allowBlank="1" showErrorMessage="1" errorTitle="Invalid Entry" error="Invalid Entry" sqref="C9:E97">
      <formula1>$R$12:$R$15</formula1>
    </dataValidation>
    <dataValidation type="list" allowBlank="1" showInputMessage="1" showErrorMessage="1" errorTitle="Invalid entry" error="Choose one of the following:_x000a_CC for correct call_x000a_CNC for correct no-call_x000a_IC for incorrect call_x000a_INC for incorrect no-call" sqref="H9:H97">
      <formula1>$R$18:$R$22</formula1>
    </dataValidation>
    <dataValidation type="list" allowBlank="1" showInputMessage="1" showErrorMessage="1" errorTitle="Invalid entry" error="Governing rules must be NFHS, NCAA men or NCAA women." promptTitle="Game rules" prompt="Choose the rules used to govern the contest from the drop-down list. If no choice is made, the default is NFHS rules." sqref="I3">
      <formula1>$R$25:$R$29</formula1>
    </dataValidation>
    <dataValidation type="list" allowBlank="1" showInputMessage="1" showErrorMessage="1" errorTitle="Invalid entry" error="Floor position must be L, C, or T." prompt="Enter the floor position of the official(s) involved in the call. Do not enter the position for officals not involved." sqref="E8 C8">
      <formula1>$R$13:$R$15</formula1>
    </dataValidation>
    <dataValidation type="list" allowBlank="1" showInputMessage="1" showErrorMessage="1" errorTitle="Invalid Entry" error="Invalid Entry" promptTitle="Calling official floor position" prompt="Enter the position of the calling official(s). Do not enter a value for officials not involved in the call." sqref="E8">
      <formula1>$R$12:$R$15</formula1>
    </dataValidation>
    <dataValidation type="list" allowBlank="1" showInputMessage="1" errorTitle="Invalid Entry" error="Invalid Entry" promptTitle="Calling official floor position" prompt="Enter the position of the calling official(s). Do not enter a value for officials not involved in the call." sqref="C8">
      <formula1>$R$12:$R$15</formula1>
    </dataValidation>
    <dataValidation type="list" allowBlank="1" showInputMessage="1" showErrorMessage="1" errorTitle="Invalid Entry" error="Floor position must be L, C, or T." prompt="Enter the floor position of the official(s) involved in the call. Do not enter the position for officals not involved." sqref="D8">
      <formula1>$R$12:$R$15</formula1>
    </dataValidation>
    <dataValidation type="list" errorStyle="warning" allowBlank="1" showInputMessage="1" showErrorMessage="1" errorTitle="Invalid entry" error="Invalid entry." promptTitle="Calling Officiall Floor Postion" prompt="Enter the floor position of the official(s) involved in the call. Do not enter the position for officals not involved." sqref="D8">
      <formula1>$R$13:$R$15</formula1>
    </dataValidation>
    <dataValidation type="list" allowBlank="1" showInputMessage="1" showErrorMessage="1" errorTitle="Invalid entry" error="Choose a foul from the drop down list. If the call is not listed, enter &quot;other&quot; and explain in the description field to the right." prompt="Choose a foul from the drop down list." sqref="G8">
      <formula1>$T$12:$T$31</formula1>
    </dataValidation>
    <dataValidation type="list" allowBlank="1" showInputMessage="1" showErrorMessage="1" errorTitle="Invalid entry" error="Choose one of the following:_x000a_CW for correct ruling-whistle_x000a_CNW for correct ruling-no whistle_x000a_IW for incorrect ruling-whistle_x000a_INW for incorrect ruling-no whistle" promptTitle="Call assessment" prompt="Input whether the call or no-call is correct or incorrect using the following abbreviations:_x000a_CW for correct ruling with a whistle_x000a_CNW for correct ruling with no whistle_x000a_IW for incorrect ruling with a whistle_x000a_INW for incorrect ruling with no whistle" sqref="H8">
      <formula1>$R$18:$R$22</formula1>
    </dataValidation>
    <dataValidation type="list" allowBlank="1" showErrorMessage="1" errorTitle="Invalid entry" error="Choose a foul from the drop down list. If the call is not listed, enter &quot;other&quot; and explain in the description field to the right." sqref="G9:G97">
      <formula1>$T$12:$T$31</formula1>
    </dataValidation>
    <dataValidation type="list" allowBlank="1" sqref="G9:G97">
      <formula1>$T$12:$T$32</formula1>
    </dataValidation>
    <dataValidation type="list" allowBlank="1" showInputMessage="1" showErrorMessage="1" errorTitle="Invalid Entry" error="Choose a foul from the drop down list. If the call is not listed, enter &quot;other&quot; and explain in the description field to the right." prompt="Choose a foul from the drop down list." sqref="G8">
      <formula1>$T$12:$T$32</formula1>
    </dataValidation>
    <dataValidation type="list" allowBlank="1" showErrorMessage="1" errorTitle="Invalid entry" error="Choose a violation from the drop down list. If the call is not listed, enter &quot;other&quot; and explain in the description field to the right." sqref="F9:F97">
      <formula1>$T$34:$T$54</formula1>
    </dataValidation>
    <dataValidation type="list" allowBlank="1" showInputMessage="1" showErrorMessage="1" errorTitle="Invalid entry" error="Choose a violation from the drop down list. If the call is not listed, enter &quot;other&quot; and explain in the description field to the right." prompt="Choose a violation from the drop down list." sqref="F8">
      <formula1>$T$34:$T$54</formula1>
    </dataValidation>
  </dataValidations>
  <pageMargins left="0.5" right="0.5" top="0.5" bottom="0.25" header="0.25" footer="0.25"/>
  <pageSetup scale="50" orientation="portrait" r:id="rId1"/>
  <headerFooter>
    <oddFooter>&amp;C&amp;P of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zoomScaleNormal="100" workbookViewId="0">
      <pane xSplit="1" ySplit="7" topLeftCell="B16" activePane="bottomRight" state="frozen"/>
      <selection activeCell="C4" sqref="C4:E4"/>
      <selection pane="topRight" activeCell="C4" sqref="C4:E4"/>
      <selection pane="bottomLeft" activeCell="C4" sqref="C4:E4"/>
      <selection pane="bottomRight" activeCell="B1" sqref="B1:B1048576"/>
    </sheetView>
  </sheetViews>
  <sheetFormatPr defaultRowHeight="15"/>
  <cols>
    <col min="1" max="1" width="3.42578125" style="2" customWidth="1"/>
    <col min="2" max="2" width="8.7109375" style="217" customWidth="1"/>
    <col min="3" max="5" width="14.7109375" style="2" customWidth="1"/>
    <col min="6" max="7" width="11.7109375" style="2" customWidth="1"/>
    <col min="8" max="8" width="6.7109375" style="2" customWidth="1"/>
    <col min="9" max="9" width="20.42578125" style="2" customWidth="1"/>
    <col min="10" max="15" width="14" style="2" customWidth="1"/>
    <col min="16" max="16" width="8.85546875" style="2" customWidth="1"/>
    <col min="17" max="17" width="11.42578125" style="2" customWidth="1"/>
    <col min="18" max="18" width="14.7109375" style="2" bestFit="1" customWidth="1"/>
    <col min="19" max="19" width="21.28515625" style="2" bestFit="1" customWidth="1"/>
    <col min="20" max="21" width="14.7109375" style="2" bestFit="1" customWidth="1"/>
    <col min="22" max="22" width="22" style="2" bestFit="1" customWidth="1"/>
    <col min="23" max="23" width="12.42578125" style="2" bestFit="1" customWidth="1"/>
    <col min="24" max="24" width="21.42578125" style="2" bestFit="1" customWidth="1"/>
    <col min="25" max="25" width="14.7109375" style="2" bestFit="1" customWidth="1"/>
    <col min="26" max="26" width="23.42578125" style="2" bestFit="1" customWidth="1"/>
    <col min="27" max="27" width="14.7109375" style="2" bestFit="1" customWidth="1"/>
    <col min="28" max="28" width="22" style="2" bestFit="1" customWidth="1"/>
    <col min="29" max="29" width="8.42578125" style="2" bestFit="1" customWidth="1"/>
    <col min="30" max="30" width="22" style="2" bestFit="1" customWidth="1"/>
    <col min="31" max="256" width="11.42578125" style="2" customWidth="1"/>
    <col min="257" max="16384" width="9.140625" style="2"/>
  </cols>
  <sheetData>
    <row r="1" spans="1:32" s="35" customFormat="1" ht="15.75" customHeight="1" thickTop="1" thickBot="1">
      <c r="A1" s="205"/>
      <c r="B1" s="214" t="s">
        <v>8</v>
      </c>
      <c r="C1" s="288" t="str">
        <f>IF('Game Summary'!I5="","-",'Game Summary'!I5)</f>
        <v>-</v>
      </c>
      <c r="D1" s="289" t="str">
        <f>IF(ISERROR(C1/B1),"-",C1/B1)</f>
        <v>-</v>
      </c>
      <c r="E1" s="165" t="s">
        <v>142</v>
      </c>
      <c r="F1" s="205"/>
      <c r="G1" s="204" t="s">
        <v>140</v>
      </c>
      <c r="H1" s="205"/>
      <c r="I1" s="205"/>
      <c r="K1" s="121"/>
      <c r="L1" s="122"/>
      <c r="M1" s="205"/>
      <c r="N1" s="205"/>
      <c r="O1" s="205"/>
      <c r="P1" s="205"/>
      <c r="Q1" s="205"/>
      <c r="R1" s="36"/>
      <c r="S1" s="36"/>
    </row>
    <row r="2" spans="1:32" ht="15.75" customHeight="1" thickTop="1">
      <c r="B2" s="215" t="s">
        <v>5</v>
      </c>
      <c r="C2" s="290" t="str">
        <f>IF('Game Summary'!C4="","-",'Game Summary'!C4)</f>
        <v>-</v>
      </c>
      <c r="D2" s="291" t="str">
        <f>IF(ISERROR(C2/B2),"-",C2/B2)</f>
        <v>-</v>
      </c>
      <c r="E2" s="207"/>
      <c r="I2" s="110"/>
      <c r="K2" s="123"/>
      <c r="L2" s="124"/>
      <c r="R2" s="125" t="s">
        <v>143</v>
      </c>
      <c r="S2" s="129"/>
      <c r="T2" s="126"/>
      <c r="U2" s="274" t="s">
        <v>15</v>
      </c>
      <c r="V2" s="272"/>
      <c r="W2" s="272"/>
      <c r="X2" s="275"/>
      <c r="Y2" s="271" t="s">
        <v>14</v>
      </c>
      <c r="Z2" s="272"/>
      <c r="AA2" s="272"/>
      <c r="AB2" s="275"/>
      <c r="AC2" s="271" t="s">
        <v>150</v>
      </c>
      <c r="AD2" s="272"/>
      <c r="AE2" s="272"/>
      <c r="AF2" s="273"/>
    </row>
    <row r="3" spans="1:32" ht="15.75" customHeight="1" thickBot="1">
      <c r="B3" s="216" t="s">
        <v>6</v>
      </c>
      <c r="C3" s="292" t="str">
        <f>IF('Game Summary'!C5="","-",'Game Summary'!C5)</f>
        <v>-</v>
      </c>
      <c r="D3" s="293" t="str">
        <f>IF(ISERROR(C3/B3),"-",C3/B3)</f>
        <v>-</v>
      </c>
      <c r="E3" s="208"/>
      <c r="G3" s="166"/>
      <c r="H3" s="167" t="s">
        <v>131</v>
      </c>
      <c r="I3" s="111" t="str">
        <f>IF('1st half breakdown'!I3=0,"-",'1st half breakdown'!I3)</f>
        <v>-</v>
      </c>
      <c r="K3" s="122"/>
      <c r="L3" s="124"/>
      <c r="R3" s="127" t="s">
        <v>84</v>
      </c>
      <c r="S3" s="130"/>
      <c r="T3" s="128"/>
      <c r="U3" s="174" t="s">
        <v>80</v>
      </c>
      <c r="V3" s="175" t="s">
        <v>7</v>
      </c>
      <c r="W3" s="176" t="s">
        <v>75</v>
      </c>
      <c r="X3" s="177" t="s">
        <v>139</v>
      </c>
      <c r="Y3" s="174" t="s">
        <v>80</v>
      </c>
      <c r="Z3" s="175" t="s">
        <v>7</v>
      </c>
      <c r="AA3" s="176" t="s">
        <v>75</v>
      </c>
      <c r="AB3" s="177" t="s">
        <v>139</v>
      </c>
      <c r="AC3" s="178" t="s">
        <v>80</v>
      </c>
      <c r="AD3" s="175" t="s">
        <v>7</v>
      </c>
      <c r="AE3" s="176" t="s">
        <v>75</v>
      </c>
      <c r="AF3" s="179" t="s">
        <v>139</v>
      </c>
    </row>
    <row r="4" spans="1:32" ht="15.75" customHeight="1" thickTop="1" thickBot="1">
      <c r="H4" s="78"/>
      <c r="I4" s="209"/>
      <c r="J4" s="210"/>
      <c r="K4" s="124"/>
      <c r="L4" s="53"/>
      <c r="R4" s="171" t="s">
        <v>76</v>
      </c>
      <c r="S4" s="308">
        <f>'Game Summary'!B17</f>
        <v>0</v>
      </c>
      <c r="T4" s="309"/>
      <c r="U4" s="101">
        <f>SUMPRODUCT(($C$8:$C$97&gt;"")*($F$8:$F$97&gt;""))</f>
        <v>0</v>
      </c>
      <c r="V4" s="102">
        <f>U4-W4</f>
        <v>0</v>
      </c>
      <c r="W4" s="103">
        <f>SUMPRODUCT(($C$8:$C$97&gt;"")*(ISNUMBER(FIND("I",$H$8:$H$97)))*($F$8:$F$97&gt;""))</f>
        <v>0</v>
      </c>
      <c r="X4" s="118" t="str">
        <f>IF(U4=0,"-",V4/U4)</f>
        <v>-</v>
      </c>
      <c r="Y4" s="101">
        <f>SUMPRODUCT(($C$8:$C$97&gt;"")*($G$8:$G$97&gt;""))</f>
        <v>0</v>
      </c>
      <c r="Z4" s="102">
        <f>Y4-AA4</f>
        <v>0</v>
      </c>
      <c r="AA4" s="103">
        <f>SUMPRODUCT(($C$8:$C$97&gt;"")*(ISNUMBER(FIND("I",$H$8:$H$97)))*($G$8:$G$97&gt;""))</f>
        <v>0</v>
      </c>
      <c r="AB4" s="118" t="str">
        <f>IF(Y4=0,"-",Z4/Y4)</f>
        <v>-</v>
      </c>
      <c r="AC4" s="104">
        <f>COUNTA($C$8:$C$97)</f>
        <v>0</v>
      </c>
      <c r="AD4" s="102">
        <f>AC4-AE4</f>
        <v>0</v>
      </c>
      <c r="AE4" s="107">
        <f>SUMPRODUCT(($C$8:$C$97&gt;"")*(ISNUMBER(FIND("I",$H$8:$H$97))))</f>
        <v>0</v>
      </c>
      <c r="AF4" s="118" t="str">
        <f>IF(AC4=0,"-",AD4/AC4)</f>
        <v>-</v>
      </c>
    </row>
    <row r="5" spans="1:32" ht="15.75" customHeight="1" thickTop="1" thickBot="1">
      <c r="B5" s="278" t="s">
        <v>9</v>
      </c>
      <c r="C5" s="280" t="s">
        <v>152</v>
      </c>
      <c r="D5" s="294"/>
      <c r="E5" s="294"/>
      <c r="F5" s="280" t="s">
        <v>99</v>
      </c>
      <c r="G5" s="281"/>
      <c r="H5" s="212" t="s">
        <v>173</v>
      </c>
      <c r="I5" s="213"/>
      <c r="J5" s="209"/>
      <c r="K5" s="76"/>
      <c r="L5" s="53"/>
      <c r="M5" s="77"/>
      <c r="N5" s="70"/>
      <c r="R5" s="172" t="s">
        <v>77</v>
      </c>
      <c r="S5" s="299">
        <f>'Game Summary'!B23</f>
        <v>0</v>
      </c>
      <c r="T5" s="300"/>
      <c r="U5" s="79">
        <f>SUMPRODUCT(($D$8:$D$97&gt;"")*($F$8:$F$97&gt;""))</f>
        <v>0</v>
      </c>
      <c r="V5" s="80">
        <f>U5-W5</f>
        <v>0</v>
      </c>
      <c r="W5" s="99">
        <f>SUMPRODUCT(($D$8:$D$97&gt;"")*(ISNUMBER(FIND("I",$H$8:$H$97)))*($F$8:$F$97&gt;""))</f>
        <v>0</v>
      </c>
      <c r="X5" s="119" t="str">
        <f>IF(U5=0,"-",V5/U5)</f>
        <v>-</v>
      </c>
      <c r="Y5" s="79">
        <f>SUMPRODUCT(($D$8:$D$97&gt;"")*($G$8:$G$97&gt;""))</f>
        <v>0</v>
      </c>
      <c r="Z5" s="80">
        <f>Y5-AA5</f>
        <v>0</v>
      </c>
      <c r="AA5" s="99">
        <f>SUMPRODUCT(($D$8:$D$97&gt;"")*(ISNUMBER(FIND("I",$H$8:$H$97)))*($G$8:$G$97&gt;""))</f>
        <v>0</v>
      </c>
      <c r="AB5" s="119" t="str">
        <f>IF(Y5=0,"-",Z5/Y5)</f>
        <v>-</v>
      </c>
      <c r="AC5" s="105">
        <f>COUNTA($D$8:$D$97)</f>
        <v>0</v>
      </c>
      <c r="AD5" s="80">
        <f>AC5-AE5</f>
        <v>0</v>
      </c>
      <c r="AE5" s="108">
        <f>SUMPRODUCT(($D$8:$D$97&gt;"")*(ISNUMBER(FIND("I",$H$8:$H$97))))</f>
        <v>0</v>
      </c>
      <c r="AF5" s="119" t="str">
        <f>IF(AC5=0,"-",AD5/AC5)</f>
        <v>-</v>
      </c>
    </row>
    <row r="6" spans="1:32" ht="15.75" customHeight="1" thickBot="1">
      <c r="B6" s="279"/>
      <c r="C6" s="188" t="s">
        <v>2</v>
      </c>
      <c r="D6" s="189" t="s">
        <v>3</v>
      </c>
      <c r="E6" s="190" t="s">
        <v>4</v>
      </c>
      <c r="F6" s="295" t="s">
        <v>0</v>
      </c>
      <c r="G6" s="276" t="s">
        <v>1</v>
      </c>
      <c r="H6" s="282" t="s">
        <v>166</v>
      </c>
      <c r="I6" s="283"/>
      <c r="O6" s="70"/>
      <c r="R6" s="173" t="s">
        <v>78</v>
      </c>
      <c r="S6" s="304">
        <f>'Game Summary'!B29</f>
        <v>0</v>
      </c>
      <c r="T6" s="305"/>
      <c r="U6" s="81">
        <f>SUMPRODUCT(($E$8:$E$97&gt;"")*($F$8:$F$97&gt;""))</f>
        <v>0</v>
      </c>
      <c r="V6" s="82">
        <f>U6-W6</f>
        <v>0</v>
      </c>
      <c r="W6" s="100">
        <f>SUMPRODUCT(($E$8:$E$97&gt;"")*(ISNUMBER(FIND("I",$H$8:$H$97)))*($F$8:$F$97&gt;""))</f>
        <v>0</v>
      </c>
      <c r="X6" s="120" t="str">
        <f>IF(U6=0,"-",V6/U6)</f>
        <v>-</v>
      </c>
      <c r="Y6" s="81">
        <f>SUMPRODUCT(($E$8:$E$97&gt;"")*($G$8:$G$97&gt;""))</f>
        <v>0</v>
      </c>
      <c r="Z6" s="82">
        <f>Y6-AA6</f>
        <v>0</v>
      </c>
      <c r="AA6" s="100">
        <f>SUMPRODUCT(($E$8:$E$97&gt;"")*(ISNUMBER(FIND("I",$H$8:$H$97)))*($G$8:$G$97&gt;""))</f>
        <v>0</v>
      </c>
      <c r="AB6" s="120" t="str">
        <f>IF(Y6=0,"-",Z6/Y6)</f>
        <v>-</v>
      </c>
      <c r="AC6" s="106">
        <f>COUNTA($E$8:$E$97)</f>
        <v>0</v>
      </c>
      <c r="AD6" s="82">
        <f>AC6-AE6</f>
        <v>0</v>
      </c>
      <c r="AE6" s="109">
        <f>SUMPRODUCT(($E$8:$E$97&gt;"")*(ISNUMBER(FIND("I",$H$8:$H$97))))</f>
        <v>0</v>
      </c>
      <c r="AF6" s="120" t="str">
        <f>IF(AC6=0,"-",AD6/AC6)</f>
        <v>-</v>
      </c>
    </row>
    <row r="7" spans="1:32" ht="16.5" customHeight="1" thickTop="1" thickBot="1">
      <c r="B7" s="218">
        <v>0</v>
      </c>
      <c r="C7" s="168">
        <f>'Game Summary'!B17</f>
        <v>0</v>
      </c>
      <c r="D7" s="169">
        <f>'Game Summary'!B23</f>
        <v>0</v>
      </c>
      <c r="E7" s="170">
        <f>'Game Summary'!B29</f>
        <v>0</v>
      </c>
      <c r="F7" s="306"/>
      <c r="G7" s="307"/>
      <c r="H7" s="284"/>
      <c r="I7" s="285"/>
      <c r="J7" s="301" t="s">
        <v>100</v>
      </c>
      <c r="K7" s="302"/>
      <c r="L7" s="302"/>
      <c r="M7" s="302"/>
      <c r="N7" s="302"/>
      <c r="O7" s="303"/>
      <c r="R7" s="180" t="s">
        <v>79</v>
      </c>
      <c r="S7" s="181"/>
      <c r="T7" s="181"/>
      <c r="U7" s="182">
        <f>COUNTA($F$8:$F$97)</f>
        <v>0</v>
      </c>
      <c r="V7" s="183">
        <f>U7-W7</f>
        <v>0</v>
      </c>
      <c r="W7" s="184">
        <f>SUMPRODUCT((ISNUMBER(FIND("I",$H$8:$H$97)))*($F$8:$F$97&gt;""))</f>
        <v>0</v>
      </c>
      <c r="X7" s="185" t="str">
        <f>IF(U7=0,"-",V7/U7)</f>
        <v>-</v>
      </c>
      <c r="Y7" s="182">
        <f>COUNTA($G$8:$G$97)</f>
        <v>0</v>
      </c>
      <c r="Z7" s="183">
        <f>Y7-AA7</f>
        <v>0</v>
      </c>
      <c r="AA7" s="184">
        <f>SUMPRODUCT((ISNUMBER(FIND("I",$H$8:$H$97)))*($G$8:$G$97&gt;""))</f>
        <v>0</v>
      </c>
      <c r="AB7" s="185" t="str">
        <f>IF(Y7=0,"-",Z7/Y7)</f>
        <v>-</v>
      </c>
      <c r="AC7" s="186">
        <f>COUNTA(F8:G97)</f>
        <v>0</v>
      </c>
      <c r="AD7" s="183">
        <f>AC7-AE7</f>
        <v>0</v>
      </c>
      <c r="AE7" s="187">
        <f>COUNTIF($H$8:$H$97,"I*")</f>
        <v>0</v>
      </c>
      <c r="AF7" s="185" t="str">
        <f>IF(AC7=0,"-",AD7/AC7)</f>
        <v>-</v>
      </c>
    </row>
    <row r="8" spans="1:32" ht="17.25" customHeight="1" thickTop="1">
      <c r="B8" s="85"/>
      <c r="C8" s="61"/>
      <c r="D8" s="64"/>
      <c r="E8" s="31"/>
      <c r="F8" s="27"/>
      <c r="G8" s="28"/>
      <c r="H8" s="83"/>
      <c r="I8" s="96" t="str">
        <f t="shared" ref="I8:I39" si="0">IF(H8="","",LOOKUP(H8,$R$19:$R$22,$S$19:$S$22))</f>
        <v/>
      </c>
      <c r="J8" s="17"/>
      <c r="K8" s="17"/>
      <c r="L8" s="17"/>
      <c r="M8" s="17"/>
      <c r="N8" s="17"/>
      <c r="O8" s="18"/>
    </row>
    <row r="9" spans="1:32" ht="15.75" thickBot="1">
      <c r="B9" s="85"/>
      <c r="C9" s="62"/>
      <c r="D9" s="63"/>
      <c r="E9" s="90"/>
      <c r="F9" s="29"/>
      <c r="G9" s="89"/>
      <c r="H9" s="88"/>
      <c r="I9" s="97" t="str">
        <f t="shared" si="0"/>
        <v/>
      </c>
      <c r="J9" s="19"/>
      <c r="K9" s="20"/>
      <c r="L9" s="20"/>
      <c r="M9" s="20"/>
      <c r="N9" s="20"/>
      <c r="O9" s="21"/>
    </row>
    <row r="10" spans="1:32" ht="15.75" customHeight="1" thickTop="1" thickBot="1">
      <c r="B10" s="85"/>
      <c r="C10" s="62"/>
      <c r="D10" s="63"/>
      <c r="E10" s="95"/>
      <c r="F10" s="29"/>
      <c r="G10" s="89"/>
      <c r="H10" s="88"/>
      <c r="I10" s="97" t="str">
        <f t="shared" si="0"/>
        <v/>
      </c>
      <c r="J10" s="19"/>
      <c r="K10" s="20"/>
      <c r="L10" s="20"/>
      <c r="M10" s="20"/>
      <c r="N10" s="20"/>
      <c r="O10" s="21"/>
      <c r="R10" s="10" t="s">
        <v>22</v>
      </c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2" ht="15.75" customHeight="1" thickTop="1" thickBot="1">
      <c r="B11" s="85"/>
      <c r="C11" s="62"/>
      <c r="D11" s="63"/>
      <c r="E11" s="90"/>
      <c r="F11" s="29"/>
      <c r="G11" s="89"/>
      <c r="H11" s="88"/>
      <c r="I11" s="97" t="str">
        <f t="shared" si="0"/>
        <v/>
      </c>
      <c r="J11" s="19"/>
      <c r="K11" s="20"/>
      <c r="L11" s="20"/>
      <c r="M11" s="20"/>
      <c r="N11" s="20"/>
      <c r="O11" s="21"/>
      <c r="R11" s="269" t="s">
        <v>73</v>
      </c>
      <c r="S11" s="270"/>
      <c r="T11" s="55" t="s">
        <v>14</v>
      </c>
      <c r="U11" s="269"/>
      <c r="V11" s="270"/>
      <c r="W11" s="269"/>
      <c r="X11" s="270"/>
      <c r="Y11" s="269"/>
      <c r="Z11" s="270"/>
    </row>
    <row r="12" spans="1:32" ht="16.5" customHeight="1" thickTop="1">
      <c r="B12" s="85"/>
      <c r="C12" s="62"/>
      <c r="D12" s="63"/>
      <c r="E12" s="90"/>
      <c r="F12" s="29"/>
      <c r="G12" s="89"/>
      <c r="H12" s="88"/>
      <c r="I12" s="97" t="str">
        <f t="shared" si="0"/>
        <v/>
      </c>
      <c r="J12" s="19"/>
      <c r="K12" s="20"/>
      <c r="L12" s="20"/>
      <c r="M12" s="20"/>
      <c r="N12" s="20"/>
      <c r="O12" s="21"/>
      <c r="R12" s="11"/>
      <c r="S12" s="12"/>
      <c r="T12" s="56" t="str">
        <f>IF($I$3=$U$12,$U12,IF($I$3=$W$12,$W12,$Y12))</f>
        <v>NFHS</v>
      </c>
      <c r="U12" s="11" t="s">
        <v>108</v>
      </c>
      <c r="V12" s="12"/>
      <c r="W12" s="11" t="s">
        <v>109</v>
      </c>
      <c r="X12" s="12"/>
      <c r="Y12" s="11" t="s">
        <v>110</v>
      </c>
      <c r="Z12" s="12"/>
    </row>
    <row r="13" spans="1:32">
      <c r="B13" s="85"/>
      <c r="C13" s="62"/>
      <c r="D13" s="63"/>
      <c r="E13" s="90"/>
      <c r="F13" s="29"/>
      <c r="G13" s="89"/>
      <c r="H13" s="88"/>
      <c r="I13" s="97" t="str">
        <f t="shared" si="0"/>
        <v/>
      </c>
      <c r="J13" s="19"/>
      <c r="K13" s="20"/>
      <c r="L13" s="20"/>
      <c r="M13" s="20"/>
      <c r="N13" s="20"/>
      <c r="O13" s="21"/>
      <c r="R13" s="13" t="s">
        <v>67</v>
      </c>
      <c r="S13" s="14" t="s">
        <v>70</v>
      </c>
      <c r="T13" s="56"/>
      <c r="U13" s="13"/>
      <c r="V13" s="14"/>
      <c r="W13" s="13"/>
      <c r="X13" s="14"/>
      <c r="Y13" s="13"/>
      <c r="Z13" s="14"/>
    </row>
    <row r="14" spans="1:32">
      <c r="B14" s="85"/>
      <c r="C14" s="62"/>
      <c r="D14" s="63"/>
      <c r="E14" s="90"/>
      <c r="F14" s="29"/>
      <c r="G14" s="89"/>
      <c r="H14" s="88"/>
      <c r="I14" s="97" t="str">
        <f t="shared" si="0"/>
        <v/>
      </c>
      <c r="J14" s="19"/>
      <c r="K14" s="20"/>
      <c r="L14" s="20"/>
      <c r="M14" s="20"/>
      <c r="N14" s="20"/>
      <c r="O14" s="21"/>
      <c r="R14" s="13" t="s">
        <v>68</v>
      </c>
      <c r="S14" s="14" t="s">
        <v>71</v>
      </c>
      <c r="T14" s="56" t="str">
        <f t="shared" ref="T14:T31" si="1">IF($I$3=$U$12,$U14,IF($I$3=$W$12,$W14,$Y14))</f>
        <v>Legal</v>
      </c>
      <c r="U14" s="13" t="s">
        <v>60</v>
      </c>
      <c r="V14" s="14" t="s">
        <v>59</v>
      </c>
      <c r="W14" s="13" t="s">
        <v>60</v>
      </c>
      <c r="X14" s="14" t="s">
        <v>59</v>
      </c>
      <c r="Y14" s="13" t="s">
        <v>60</v>
      </c>
      <c r="Z14" s="14" t="s">
        <v>59</v>
      </c>
    </row>
    <row r="15" spans="1:32" ht="15.75" customHeight="1">
      <c r="B15" s="85"/>
      <c r="C15" s="62"/>
      <c r="D15" s="63"/>
      <c r="E15" s="90"/>
      <c r="F15" s="29"/>
      <c r="G15" s="89"/>
      <c r="H15" s="88"/>
      <c r="I15" s="97" t="str">
        <f t="shared" si="0"/>
        <v/>
      </c>
      <c r="J15" s="19"/>
      <c r="K15" s="20"/>
      <c r="L15" s="20"/>
      <c r="M15" s="20"/>
      <c r="N15" s="20"/>
      <c r="O15" s="21"/>
      <c r="R15" s="13" t="s">
        <v>69</v>
      </c>
      <c r="S15" s="14" t="s">
        <v>72</v>
      </c>
      <c r="T15" s="56" t="str">
        <f t="shared" si="1"/>
        <v>Push</v>
      </c>
      <c r="U15" s="13" t="s">
        <v>25</v>
      </c>
      <c r="V15" s="14" t="s">
        <v>11</v>
      </c>
      <c r="W15" s="13" t="s">
        <v>25</v>
      </c>
      <c r="X15" s="14" t="s">
        <v>11</v>
      </c>
      <c r="Y15" s="13" t="s">
        <v>25</v>
      </c>
      <c r="Z15" s="14" t="s">
        <v>11</v>
      </c>
    </row>
    <row r="16" spans="1:32" ht="15.75" thickBot="1">
      <c r="B16" s="85"/>
      <c r="C16" s="62"/>
      <c r="D16" s="63"/>
      <c r="E16" s="90"/>
      <c r="F16" s="29"/>
      <c r="G16" s="89"/>
      <c r="H16" s="88"/>
      <c r="I16" s="97" t="str">
        <f t="shared" si="0"/>
        <v/>
      </c>
      <c r="J16" s="19"/>
      <c r="K16" s="20"/>
      <c r="L16" s="20"/>
      <c r="M16" s="20"/>
      <c r="N16" s="20"/>
      <c r="O16" s="21"/>
      <c r="R16" s="13"/>
      <c r="S16" s="14"/>
      <c r="T16" s="56" t="str">
        <f t="shared" si="1"/>
        <v>Hit</v>
      </c>
      <c r="U16" s="13" t="s">
        <v>28</v>
      </c>
      <c r="V16" s="14" t="s">
        <v>13</v>
      </c>
      <c r="W16" s="13" t="s">
        <v>28</v>
      </c>
      <c r="X16" s="14" t="s">
        <v>13</v>
      </c>
      <c r="Y16" s="13" t="s">
        <v>28</v>
      </c>
      <c r="Z16" s="14" t="s">
        <v>13</v>
      </c>
    </row>
    <row r="17" spans="2:26" ht="15.75" customHeight="1" thickTop="1" thickBot="1">
      <c r="B17" s="85"/>
      <c r="C17" s="62"/>
      <c r="D17" s="63"/>
      <c r="E17" s="90"/>
      <c r="F17" s="29"/>
      <c r="G17" s="89"/>
      <c r="H17" s="88"/>
      <c r="I17" s="97" t="str">
        <f t="shared" si="0"/>
        <v/>
      </c>
      <c r="J17" s="19"/>
      <c r="K17" s="19"/>
      <c r="L17" s="19"/>
      <c r="M17" s="19"/>
      <c r="N17" s="19"/>
      <c r="O17" s="22"/>
      <c r="R17" s="269" t="s">
        <v>101</v>
      </c>
      <c r="S17" s="270"/>
      <c r="T17" s="56" t="str">
        <f t="shared" si="1"/>
        <v>Hold</v>
      </c>
      <c r="U17" s="13" t="s">
        <v>118</v>
      </c>
      <c r="V17" s="14" t="s">
        <v>119</v>
      </c>
      <c r="W17" s="13" t="s">
        <v>118</v>
      </c>
      <c r="X17" s="14" t="s">
        <v>119</v>
      </c>
      <c r="Y17" s="13" t="s">
        <v>31</v>
      </c>
      <c r="Z17" s="14" t="s">
        <v>32</v>
      </c>
    </row>
    <row r="18" spans="2:26" ht="15.75" thickTop="1">
      <c r="B18" s="85"/>
      <c r="C18" s="62"/>
      <c r="D18" s="63"/>
      <c r="E18" s="90"/>
      <c r="F18" s="29"/>
      <c r="G18" s="89"/>
      <c r="H18" s="88"/>
      <c r="I18" s="97" t="str">
        <f t="shared" si="0"/>
        <v/>
      </c>
      <c r="J18" s="19"/>
      <c r="K18" s="20"/>
      <c r="L18" s="20"/>
      <c r="M18" s="20"/>
      <c r="N18" s="20"/>
      <c r="O18" s="21"/>
      <c r="R18" s="58"/>
      <c r="S18" s="54"/>
      <c r="T18" s="56" t="str">
        <f t="shared" si="1"/>
        <v>Hand Ck</v>
      </c>
      <c r="U18" s="13" t="s">
        <v>31</v>
      </c>
      <c r="V18" s="14" t="s">
        <v>32</v>
      </c>
      <c r="W18" s="13" t="s">
        <v>31</v>
      </c>
      <c r="X18" s="14" t="s">
        <v>32</v>
      </c>
      <c r="Y18" s="13" t="s">
        <v>35</v>
      </c>
      <c r="Z18" s="14" t="s">
        <v>36</v>
      </c>
    </row>
    <row r="19" spans="2:26">
      <c r="B19" s="85"/>
      <c r="C19" s="62"/>
      <c r="D19" s="63"/>
      <c r="E19" s="90"/>
      <c r="F19" s="29"/>
      <c r="G19" s="89"/>
      <c r="H19" s="88"/>
      <c r="I19" s="97" t="str">
        <f t="shared" si="0"/>
        <v/>
      </c>
      <c r="J19" s="19"/>
      <c r="K19" s="20"/>
      <c r="L19" s="20"/>
      <c r="M19" s="20"/>
      <c r="N19" s="20"/>
      <c r="O19" s="21"/>
      <c r="R19" s="59" t="s">
        <v>155</v>
      </c>
      <c r="S19" s="32" t="s">
        <v>172</v>
      </c>
      <c r="T19" s="56" t="str">
        <f t="shared" si="1"/>
        <v>Block</v>
      </c>
      <c r="U19" s="13" t="s">
        <v>35</v>
      </c>
      <c r="V19" s="14" t="s">
        <v>36</v>
      </c>
      <c r="W19" s="13" t="s">
        <v>35</v>
      </c>
      <c r="X19" s="14" t="s">
        <v>36</v>
      </c>
      <c r="Y19" s="13" t="s">
        <v>39</v>
      </c>
      <c r="Z19" s="14" t="s">
        <v>12</v>
      </c>
    </row>
    <row r="20" spans="2:26">
      <c r="B20" s="85"/>
      <c r="C20" s="62"/>
      <c r="D20" s="63"/>
      <c r="E20" s="90"/>
      <c r="F20" s="29"/>
      <c r="G20" s="89"/>
      <c r="H20" s="88"/>
      <c r="I20" s="97" t="str">
        <f t="shared" si="0"/>
        <v/>
      </c>
      <c r="J20" s="19"/>
      <c r="K20" s="20"/>
      <c r="L20" s="20"/>
      <c r="M20" s="20"/>
      <c r="N20" s="20"/>
      <c r="O20" s="21"/>
      <c r="R20" s="59" t="s">
        <v>153</v>
      </c>
      <c r="S20" s="32" t="s">
        <v>154</v>
      </c>
      <c r="T20" s="56" t="str">
        <f t="shared" si="1"/>
        <v>Player Ctl</v>
      </c>
      <c r="U20" s="13" t="s">
        <v>39</v>
      </c>
      <c r="V20" s="14" t="s">
        <v>12</v>
      </c>
      <c r="W20" s="13" t="s">
        <v>39</v>
      </c>
      <c r="X20" s="14" t="s">
        <v>12</v>
      </c>
      <c r="Y20" s="13" t="s">
        <v>127</v>
      </c>
      <c r="Z20" s="14" t="s">
        <v>129</v>
      </c>
    </row>
    <row r="21" spans="2:26" ht="15.75" customHeight="1">
      <c r="B21" s="85"/>
      <c r="C21" s="62"/>
      <c r="D21" s="63"/>
      <c r="E21" s="90"/>
      <c r="F21" s="29"/>
      <c r="G21" s="89"/>
      <c r="H21" s="88"/>
      <c r="I21" s="97" t="str">
        <f t="shared" si="0"/>
        <v/>
      </c>
      <c r="J21" s="19"/>
      <c r="K21" s="20"/>
      <c r="L21" s="20"/>
      <c r="M21" s="20"/>
      <c r="N21" s="20"/>
      <c r="O21" s="21"/>
      <c r="R21" s="59" t="s">
        <v>159</v>
      </c>
      <c r="S21" s="32" t="s">
        <v>157</v>
      </c>
      <c r="T21" s="56" t="str">
        <f t="shared" si="1"/>
        <v>Team Ctl</v>
      </c>
      <c r="U21" s="13" t="s">
        <v>120</v>
      </c>
      <c r="V21" s="14" t="s">
        <v>121</v>
      </c>
      <c r="W21" s="13" t="s">
        <v>120</v>
      </c>
      <c r="X21" s="14" t="s">
        <v>121</v>
      </c>
      <c r="Y21" s="13" t="s">
        <v>128</v>
      </c>
      <c r="Z21" s="14" t="s">
        <v>130</v>
      </c>
    </row>
    <row r="22" spans="2:26">
      <c r="B22" s="85"/>
      <c r="C22" s="62"/>
      <c r="D22" s="63"/>
      <c r="E22" s="90"/>
      <c r="F22" s="29"/>
      <c r="G22" s="89"/>
      <c r="H22" s="88"/>
      <c r="I22" s="97" t="str">
        <f t="shared" si="0"/>
        <v/>
      </c>
      <c r="J22" s="19"/>
      <c r="K22" s="20"/>
      <c r="L22" s="20"/>
      <c r="M22" s="20"/>
      <c r="N22" s="20"/>
      <c r="O22" s="21"/>
      <c r="R22" s="59" t="s">
        <v>158</v>
      </c>
      <c r="S22" s="32" t="s">
        <v>156</v>
      </c>
      <c r="T22" s="56" t="str">
        <f t="shared" si="1"/>
        <v>Dbl/Sim</v>
      </c>
      <c r="U22" s="13" t="s">
        <v>106</v>
      </c>
      <c r="V22" s="14" t="s">
        <v>107</v>
      </c>
      <c r="W22" s="13" t="s">
        <v>106</v>
      </c>
      <c r="X22" s="14" t="s">
        <v>107</v>
      </c>
      <c r="Y22" s="13" t="s">
        <v>125</v>
      </c>
      <c r="Z22" s="14" t="s">
        <v>126</v>
      </c>
    </row>
    <row r="23" spans="2:26" ht="15.75" thickBot="1">
      <c r="B23" s="85"/>
      <c r="C23" s="62"/>
      <c r="D23" s="63"/>
      <c r="E23" s="90"/>
      <c r="F23" s="29"/>
      <c r="G23" s="89"/>
      <c r="H23" s="88"/>
      <c r="I23" s="97" t="str">
        <f t="shared" si="0"/>
        <v/>
      </c>
      <c r="J23" s="19"/>
      <c r="K23" s="20"/>
      <c r="L23" s="20"/>
      <c r="M23" s="20"/>
      <c r="N23" s="20"/>
      <c r="O23" s="21"/>
      <c r="R23" s="60"/>
      <c r="S23" s="33"/>
      <c r="T23" s="56" t="str">
        <f t="shared" si="1"/>
        <v>T - Team</v>
      </c>
      <c r="U23" s="13" t="s">
        <v>125</v>
      </c>
      <c r="V23" s="14" t="s">
        <v>126</v>
      </c>
      <c r="W23" s="13" t="s">
        <v>42</v>
      </c>
      <c r="X23" s="14" t="s">
        <v>122</v>
      </c>
      <c r="Y23" s="13" t="s">
        <v>144</v>
      </c>
      <c r="Z23" s="14" t="s">
        <v>145</v>
      </c>
    </row>
    <row r="24" spans="2:26" ht="15.75" customHeight="1" thickTop="1" thickBot="1">
      <c r="B24" s="85"/>
      <c r="C24" s="62"/>
      <c r="D24" s="63"/>
      <c r="E24" s="90"/>
      <c r="F24" s="29"/>
      <c r="G24" s="89"/>
      <c r="H24" s="88"/>
      <c r="I24" s="97" t="str">
        <f t="shared" si="0"/>
        <v/>
      </c>
      <c r="J24" s="19"/>
      <c r="K24" s="20"/>
      <c r="L24" s="20"/>
      <c r="M24" s="20"/>
      <c r="N24" s="20"/>
      <c r="O24" s="21"/>
      <c r="R24" s="269" t="s">
        <v>132</v>
      </c>
      <c r="S24" s="270"/>
      <c r="T24" s="56" t="str">
        <f t="shared" si="1"/>
        <v>T - Player/Sub</v>
      </c>
      <c r="U24" s="13" t="s">
        <v>62</v>
      </c>
      <c r="V24" s="14" t="s">
        <v>113</v>
      </c>
      <c r="W24" s="13" t="s">
        <v>125</v>
      </c>
      <c r="X24" s="14" t="s">
        <v>126</v>
      </c>
      <c r="Y24" s="13" t="s">
        <v>65</v>
      </c>
      <c r="Z24" s="14" t="s">
        <v>146</v>
      </c>
    </row>
    <row r="25" spans="2:26" ht="15.75" thickTop="1">
      <c r="B25" s="85"/>
      <c r="C25" s="62"/>
      <c r="D25" s="63"/>
      <c r="E25" s="90"/>
      <c r="F25" s="29"/>
      <c r="G25" s="89"/>
      <c r="H25" s="88"/>
      <c r="I25" s="97" t="str">
        <f t="shared" si="0"/>
        <v/>
      </c>
      <c r="J25" s="19"/>
      <c r="K25" s="20"/>
      <c r="L25" s="20"/>
      <c r="M25" s="20"/>
      <c r="N25" s="20"/>
      <c r="O25" s="21"/>
      <c r="R25" s="13"/>
      <c r="S25" s="32"/>
      <c r="T25" s="56" t="str">
        <f t="shared" si="1"/>
        <v>T - Bench</v>
      </c>
      <c r="U25" s="13" t="s">
        <v>65</v>
      </c>
      <c r="V25" s="14" t="s">
        <v>114</v>
      </c>
      <c r="W25" s="13" t="s">
        <v>62</v>
      </c>
      <c r="X25" s="14" t="s">
        <v>113</v>
      </c>
      <c r="Y25" s="13" t="s">
        <v>66</v>
      </c>
      <c r="Z25" s="14" t="s">
        <v>115</v>
      </c>
    </row>
    <row r="26" spans="2:26">
      <c r="B26" s="85"/>
      <c r="C26" s="62"/>
      <c r="D26" s="63"/>
      <c r="E26" s="90"/>
      <c r="F26" s="29"/>
      <c r="G26" s="89"/>
      <c r="H26" s="88"/>
      <c r="I26" s="97" t="str">
        <f t="shared" si="0"/>
        <v/>
      </c>
      <c r="J26" s="19"/>
      <c r="K26" s="19"/>
      <c r="L26" s="19"/>
      <c r="M26" s="19"/>
      <c r="N26" s="19"/>
      <c r="O26" s="22"/>
      <c r="R26" s="13" t="s">
        <v>108</v>
      </c>
      <c r="S26" s="32"/>
      <c r="T26" s="56" t="str">
        <f t="shared" si="1"/>
        <v>T - Coach</v>
      </c>
      <c r="U26" s="13" t="s">
        <v>66</v>
      </c>
      <c r="V26" s="14" t="s">
        <v>115</v>
      </c>
      <c r="W26" s="13" t="s">
        <v>63</v>
      </c>
      <c r="X26" s="14" t="s">
        <v>116</v>
      </c>
      <c r="Y26" s="13" t="s">
        <v>147</v>
      </c>
      <c r="Z26" s="14" t="s">
        <v>148</v>
      </c>
    </row>
    <row r="27" spans="2:26">
      <c r="B27" s="85"/>
      <c r="C27" s="62"/>
      <c r="D27" s="63"/>
      <c r="E27" s="90"/>
      <c r="F27" s="29"/>
      <c r="G27" s="89"/>
      <c r="H27" s="88"/>
      <c r="I27" s="97" t="str">
        <f t="shared" si="0"/>
        <v/>
      </c>
      <c r="J27" s="19"/>
      <c r="K27" s="20"/>
      <c r="L27" s="20"/>
      <c r="M27" s="20"/>
      <c r="N27" s="20"/>
      <c r="O27" s="21"/>
      <c r="R27" s="13" t="s">
        <v>109</v>
      </c>
      <c r="S27" s="32"/>
      <c r="T27" s="56" t="str">
        <f t="shared" si="1"/>
        <v>Intentional</v>
      </c>
      <c r="U27" s="13" t="s">
        <v>94</v>
      </c>
      <c r="V27" s="14" t="s">
        <v>52</v>
      </c>
      <c r="W27" s="13" t="s">
        <v>64</v>
      </c>
      <c r="X27" s="14" t="s">
        <v>117</v>
      </c>
      <c r="Y27" s="13" t="s">
        <v>123</v>
      </c>
      <c r="Z27" s="14" t="s">
        <v>52</v>
      </c>
    </row>
    <row r="28" spans="2:26" ht="15.75" customHeight="1">
      <c r="B28" s="85"/>
      <c r="C28" s="62"/>
      <c r="D28" s="63"/>
      <c r="E28" s="90"/>
      <c r="F28" s="29"/>
      <c r="G28" s="89"/>
      <c r="H28" s="88"/>
      <c r="I28" s="97" t="str">
        <f t="shared" si="0"/>
        <v/>
      </c>
      <c r="J28" s="19"/>
      <c r="K28" s="20"/>
      <c r="L28" s="20"/>
      <c r="M28" s="20"/>
      <c r="N28" s="20"/>
      <c r="O28" s="21"/>
      <c r="R28" s="13" t="s">
        <v>110</v>
      </c>
      <c r="S28" s="32"/>
      <c r="T28" s="56" t="str">
        <f t="shared" si="1"/>
        <v>Flagrant</v>
      </c>
      <c r="U28" s="13" t="s">
        <v>95</v>
      </c>
      <c r="V28" s="14" t="s">
        <v>55</v>
      </c>
      <c r="W28" s="13" t="s">
        <v>94</v>
      </c>
      <c r="X28" s="14" t="s">
        <v>52</v>
      </c>
      <c r="Y28" s="13" t="s">
        <v>124</v>
      </c>
      <c r="Z28" s="14" t="s">
        <v>55</v>
      </c>
    </row>
    <row r="29" spans="2:26">
      <c r="B29" s="85"/>
      <c r="C29" s="62"/>
      <c r="D29" s="63"/>
      <c r="E29" s="90"/>
      <c r="F29" s="29"/>
      <c r="G29" s="89"/>
      <c r="H29" s="88"/>
      <c r="I29" s="97" t="str">
        <f t="shared" si="0"/>
        <v/>
      </c>
      <c r="J29" s="19"/>
      <c r="K29" s="20"/>
      <c r="L29" s="20"/>
      <c r="M29" s="20"/>
      <c r="N29" s="20"/>
      <c r="O29" s="21"/>
      <c r="R29" s="13"/>
      <c r="S29" s="32"/>
      <c r="T29" s="56" t="str">
        <f t="shared" si="1"/>
        <v>Misc</v>
      </c>
      <c r="U29" s="13" t="s">
        <v>53</v>
      </c>
      <c r="V29" s="14" t="s">
        <v>54</v>
      </c>
      <c r="W29" s="13" t="s">
        <v>95</v>
      </c>
      <c r="X29" s="14" t="s">
        <v>55</v>
      </c>
      <c r="Y29" s="13" t="s">
        <v>53</v>
      </c>
      <c r="Z29" s="14" t="s">
        <v>54</v>
      </c>
    </row>
    <row r="30" spans="2:26">
      <c r="B30" s="85"/>
      <c r="C30" s="62"/>
      <c r="D30" s="63"/>
      <c r="E30" s="90"/>
      <c r="F30" s="29"/>
      <c r="G30" s="89"/>
      <c r="H30" s="88"/>
      <c r="I30" s="97" t="str">
        <f t="shared" si="0"/>
        <v/>
      </c>
      <c r="J30" s="19"/>
      <c r="K30" s="20"/>
      <c r="L30" s="20"/>
      <c r="M30" s="20"/>
      <c r="N30" s="20"/>
      <c r="O30" s="21"/>
      <c r="R30" s="13"/>
      <c r="S30" s="32"/>
      <c r="T30" s="56" t="str">
        <f t="shared" si="1"/>
        <v>Unk</v>
      </c>
      <c r="U30" s="13" t="s">
        <v>61</v>
      </c>
      <c r="V30" s="14" t="s">
        <v>96</v>
      </c>
      <c r="W30" s="13" t="s">
        <v>53</v>
      </c>
      <c r="X30" s="14" t="s">
        <v>54</v>
      </c>
      <c r="Y30" s="13" t="s">
        <v>61</v>
      </c>
      <c r="Z30" s="14" t="s">
        <v>96</v>
      </c>
    </row>
    <row r="31" spans="2:26">
      <c r="B31" s="85"/>
      <c r="C31" s="62"/>
      <c r="D31" s="63"/>
      <c r="E31" s="90"/>
      <c r="F31" s="29"/>
      <c r="G31" s="89"/>
      <c r="H31" s="88"/>
      <c r="I31" s="97" t="str">
        <f t="shared" si="0"/>
        <v/>
      </c>
      <c r="J31" s="19"/>
      <c r="K31" s="20"/>
      <c r="L31" s="20"/>
      <c r="M31" s="20"/>
      <c r="N31" s="20"/>
      <c r="O31" s="21"/>
      <c r="R31" s="13"/>
      <c r="S31" s="32"/>
      <c r="T31" s="56" t="str">
        <f t="shared" si="1"/>
        <v xml:space="preserve"> </v>
      </c>
      <c r="U31" s="13" t="s">
        <v>133</v>
      </c>
      <c r="V31" s="14"/>
      <c r="W31" s="13" t="s">
        <v>61</v>
      </c>
      <c r="X31" s="14" t="s">
        <v>96</v>
      </c>
      <c r="Y31" s="13" t="s">
        <v>133</v>
      </c>
      <c r="Z31" s="14"/>
    </row>
    <row r="32" spans="2:26" ht="15.75" thickBot="1">
      <c r="B32" s="85"/>
      <c r="C32" s="62"/>
      <c r="D32" s="63"/>
      <c r="E32" s="90"/>
      <c r="F32" s="29"/>
      <c r="G32" s="89"/>
      <c r="H32" s="88"/>
      <c r="I32" s="97" t="str">
        <f t="shared" si="0"/>
        <v/>
      </c>
      <c r="J32" s="19"/>
      <c r="K32" s="20"/>
      <c r="L32" s="20"/>
      <c r="M32" s="20"/>
      <c r="N32" s="20"/>
      <c r="O32" s="21"/>
      <c r="R32" s="26"/>
      <c r="S32" s="33"/>
      <c r="T32" s="57"/>
      <c r="U32" s="15"/>
      <c r="V32" s="16"/>
      <c r="W32" s="15"/>
      <c r="X32" s="16"/>
      <c r="Y32" s="15"/>
      <c r="Z32" s="16"/>
    </row>
    <row r="33" spans="2:26" ht="15.75" customHeight="1" thickTop="1" thickBot="1">
      <c r="B33" s="85"/>
      <c r="C33" s="62"/>
      <c r="D33" s="63"/>
      <c r="E33" s="90"/>
      <c r="F33" s="29"/>
      <c r="G33" s="89"/>
      <c r="H33" s="88"/>
      <c r="I33" s="97" t="str">
        <f t="shared" si="0"/>
        <v/>
      </c>
      <c r="J33" s="19"/>
      <c r="K33" s="20"/>
      <c r="L33" s="20"/>
      <c r="M33" s="20"/>
      <c r="N33" s="20"/>
      <c r="O33" s="21"/>
      <c r="T33" s="131" t="s">
        <v>15</v>
      </c>
      <c r="U33" s="131"/>
      <c r="V33" s="132"/>
      <c r="W33" s="269"/>
      <c r="X33" s="270"/>
      <c r="Y33" s="269"/>
      <c r="Z33" s="270"/>
    </row>
    <row r="34" spans="2:26" ht="15.75" thickTop="1">
      <c r="B34" s="85"/>
      <c r="C34" s="62"/>
      <c r="D34" s="63"/>
      <c r="E34" s="90"/>
      <c r="F34" s="29"/>
      <c r="G34" s="89"/>
      <c r="H34" s="88"/>
      <c r="I34" s="97" t="str">
        <f t="shared" si="0"/>
        <v/>
      </c>
      <c r="J34" s="19"/>
      <c r="K34" s="20"/>
      <c r="L34" s="20"/>
      <c r="M34" s="20"/>
      <c r="N34" s="20"/>
      <c r="O34" s="21"/>
      <c r="T34" s="56" t="str">
        <f>IF($I$3=$U$12,$U34,IF($I$3=$W$12,$W34,$Y34))</f>
        <v>NFHS</v>
      </c>
      <c r="U34" s="11" t="s">
        <v>108</v>
      </c>
      <c r="V34" s="12"/>
      <c r="W34" s="11" t="s">
        <v>109</v>
      </c>
      <c r="X34" s="12"/>
      <c r="Y34" s="11" t="s">
        <v>110</v>
      </c>
      <c r="Z34" s="12"/>
    </row>
    <row r="35" spans="2:26">
      <c r="B35" s="85"/>
      <c r="C35" s="62"/>
      <c r="D35" s="63"/>
      <c r="E35" s="90"/>
      <c r="F35" s="29"/>
      <c r="G35" s="89"/>
      <c r="H35" s="88"/>
      <c r="I35" s="97" t="str">
        <f t="shared" si="0"/>
        <v/>
      </c>
      <c r="J35" s="19"/>
      <c r="K35" s="19"/>
      <c r="L35" s="19"/>
      <c r="M35" s="19"/>
      <c r="N35" s="19"/>
      <c r="O35" s="22"/>
      <c r="T35" s="11"/>
      <c r="U35" s="11"/>
      <c r="V35" s="133"/>
      <c r="W35" s="11"/>
      <c r="X35" s="133"/>
      <c r="Y35" s="11"/>
      <c r="Z35" s="133"/>
    </row>
    <row r="36" spans="2:26">
      <c r="B36" s="85"/>
      <c r="C36" s="62"/>
      <c r="D36" s="63"/>
      <c r="E36" s="90"/>
      <c r="F36" s="29"/>
      <c r="G36" s="89"/>
      <c r="H36" s="88"/>
      <c r="I36" s="97" t="str">
        <f t="shared" si="0"/>
        <v/>
      </c>
      <c r="J36" s="19"/>
      <c r="K36" s="20"/>
      <c r="L36" s="20"/>
      <c r="M36" s="20"/>
      <c r="N36" s="20"/>
      <c r="O36" s="21"/>
      <c r="T36" s="56" t="str">
        <f t="shared" ref="T36:T54" si="2">IF($I$3=$U$12,$U36,IF($I$3=$W$12,$W36,$Y36))</f>
        <v>Out of B</v>
      </c>
      <c r="U36" s="13" t="s">
        <v>23</v>
      </c>
      <c r="V36" s="14" t="s">
        <v>24</v>
      </c>
      <c r="W36" s="13" t="s">
        <v>23</v>
      </c>
      <c r="X36" s="14" t="s">
        <v>24</v>
      </c>
      <c r="Y36" s="13" t="s">
        <v>23</v>
      </c>
      <c r="Z36" s="14" t="s">
        <v>24</v>
      </c>
    </row>
    <row r="37" spans="2:26">
      <c r="B37" s="85"/>
      <c r="C37" s="62"/>
      <c r="D37" s="63"/>
      <c r="E37" s="90"/>
      <c r="F37" s="29"/>
      <c r="G37" s="89"/>
      <c r="H37" s="88"/>
      <c r="I37" s="97" t="str">
        <f t="shared" si="0"/>
        <v/>
      </c>
      <c r="J37" s="19"/>
      <c r="K37" s="20"/>
      <c r="L37" s="20"/>
      <c r="M37" s="20"/>
      <c r="N37" s="20"/>
      <c r="O37" s="21"/>
      <c r="T37" s="56" t="str">
        <f t="shared" si="2"/>
        <v>Travel</v>
      </c>
      <c r="U37" s="13" t="s">
        <v>26</v>
      </c>
      <c r="V37" s="14" t="s">
        <v>27</v>
      </c>
      <c r="W37" s="13" t="s">
        <v>26</v>
      </c>
      <c r="X37" s="14" t="s">
        <v>27</v>
      </c>
      <c r="Y37" s="13" t="s">
        <v>26</v>
      </c>
      <c r="Z37" s="14" t="s">
        <v>27</v>
      </c>
    </row>
    <row r="38" spans="2:26">
      <c r="B38" s="85"/>
      <c r="C38" s="62"/>
      <c r="D38" s="63"/>
      <c r="E38" s="90"/>
      <c r="F38" s="29"/>
      <c r="G38" s="89"/>
      <c r="H38" s="88"/>
      <c r="I38" s="97" t="str">
        <f t="shared" si="0"/>
        <v/>
      </c>
      <c r="J38" s="19"/>
      <c r="K38" s="20"/>
      <c r="L38" s="20"/>
      <c r="M38" s="20"/>
      <c r="N38" s="20"/>
      <c r="O38" s="21"/>
      <c r="T38" s="56" t="str">
        <f t="shared" si="2"/>
        <v>Held ball</v>
      </c>
      <c r="U38" s="13" t="s">
        <v>29</v>
      </c>
      <c r="V38" s="14" t="s">
        <v>30</v>
      </c>
      <c r="W38" s="13" t="s">
        <v>29</v>
      </c>
      <c r="X38" s="14" t="s">
        <v>30</v>
      </c>
      <c r="Y38" s="13" t="s">
        <v>29</v>
      </c>
      <c r="Z38" s="14" t="s">
        <v>30</v>
      </c>
    </row>
    <row r="39" spans="2:26">
      <c r="B39" s="85"/>
      <c r="C39" s="62"/>
      <c r="D39" s="63"/>
      <c r="E39" s="90"/>
      <c r="F39" s="29"/>
      <c r="G39" s="89"/>
      <c r="H39" s="88"/>
      <c r="I39" s="97" t="str">
        <f t="shared" si="0"/>
        <v/>
      </c>
      <c r="J39" s="19"/>
      <c r="K39" s="20"/>
      <c r="L39" s="20"/>
      <c r="M39" s="20"/>
      <c r="N39" s="20"/>
      <c r="O39" s="21"/>
      <c r="T39" s="56" t="str">
        <f t="shared" si="2"/>
        <v>Dbl Dbb</v>
      </c>
      <c r="U39" s="13" t="s">
        <v>33</v>
      </c>
      <c r="V39" s="14" t="s">
        <v>34</v>
      </c>
      <c r="W39" s="13" t="s">
        <v>33</v>
      </c>
      <c r="X39" s="14" t="s">
        <v>34</v>
      </c>
      <c r="Y39" s="13" t="s">
        <v>33</v>
      </c>
      <c r="Z39" s="14" t="s">
        <v>34</v>
      </c>
    </row>
    <row r="40" spans="2:26">
      <c r="B40" s="85"/>
      <c r="C40" s="62"/>
      <c r="D40" s="63"/>
      <c r="E40" s="90"/>
      <c r="F40" s="29"/>
      <c r="G40" s="89"/>
      <c r="H40" s="88"/>
      <c r="I40" s="97" t="str">
        <f t="shared" ref="I40:I71" si="3">IF(H40="","",LOOKUP(H40,$R$19:$R$22,$S$19:$S$22))</f>
        <v/>
      </c>
      <c r="J40" s="19"/>
      <c r="K40" s="20"/>
      <c r="L40" s="20"/>
      <c r="M40" s="20"/>
      <c r="N40" s="20"/>
      <c r="O40" s="21"/>
      <c r="T40" s="56" t="str">
        <f t="shared" si="2"/>
        <v>Carry</v>
      </c>
      <c r="U40" s="13" t="s">
        <v>37</v>
      </c>
      <c r="V40" s="14" t="s">
        <v>38</v>
      </c>
      <c r="W40" s="13" t="s">
        <v>37</v>
      </c>
      <c r="X40" s="14" t="s">
        <v>38</v>
      </c>
      <c r="Y40" s="13" t="s">
        <v>37</v>
      </c>
      <c r="Z40" s="14" t="s">
        <v>38</v>
      </c>
    </row>
    <row r="41" spans="2:26">
      <c r="B41" s="85"/>
      <c r="C41" s="62"/>
      <c r="D41" s="63"/>
      <c r="E41" s="90"/>
      <c r="F41" s="29"/>
      <c r="G41" s="89"/>
      <c r="H41" s="88"/>
      <c r="I41" s="97" t="str">
        <f t="shared" si="3"/>
        <v/>
      </c>
      <c r="J41" s="19"/>
      <c r="K41" s="20"/>
      <c r="L41" s="20"/>
      <c r="M41" s="20"/>
      <c r="N41" s="20"/>
      <c r="O41" s="21"/>
      <c r="T41" s="56" t="str">
        <f t="shared" si="2"/>
        <v>Kick</v>
      </c>
      <c r="U41" s="13" t="s">
        <v>40</v>
      </c>
      <c r="V41" s="14" t="s">
        <v>41</v>
      </c>
      <c r="W41" s="13" t="s">
        <v>40</v>
      </c>
      <c r="X41" s="14" t="s">
        <v>41</v>
      </c>
      <c r="Y41" s="13" t="s">
        <v>40</v>
      </c>
      <c r="Z41" s="14" t="s">
        <v>41</v>
      </c>
    </row>
    <row r="42" spans="2:26">
      <c r="B42" s="85"/>
      <c r="C42" s="62"/>
      <c r="D42" s="63"/>
      <c r="E42" s="90"/>
      <c r="F42" s="29"/>
      <c r="G42" s="89"/>
      <c r="H42" s="88"/>
      <c r="I42" s="97" t="str">
        <f t="shared" si="3"/>
        <v/>
      </c>
      <c r="J42" s="19"/>
      <c r="K42" s="20"/>
      <c r="L42" s="20"/>
      <c r="M42" s="20"/>
      <c r="N42" s="20"/>
      <c r="O42" s="21"/>
      <c r="T42" s="56" t="str">
        <f t="shared" si="2"/>
        <v>Throw-in</v>
      </c>
      <c r="U42" s="13" t="s">
        <v>102</v>
      </c>
      <c r="V42" s="14" t="s">
        <v>103</v>
      </c>
      <c r="W42" s="13" t="s">
        <v>102</v>
      </c>
      <c r="X42" s="14" t="s">
        <v>103</v>
      </c>
      <c r="Y42" s="13" t="s">
        <v>102</v>
      </c>
      <c r="Z42" s="14" t="s">
        <v>103</v>
      </c>
    </row>
    <row r="43" spans="2:26">
      <c r="B43" s="85"/>
      <c r="C43" s="62"/>
      <c r="D43" s="63"/>
      <c r="E43" s="90"/>
      <c r="F43" s="29"/>
      <c r="G43" s="89"/>
      <c r="H43" s="88"/>
      <c r="I43" s="97" t="str">
        <f t="shared" si="3"/>
        <v/>
      </c>
      <c r="J43" s="19"/>
      <c r="K43" s="20"/>
      <c r="L43" s="20"/>
      <c r="M43" s="20"/>
      <c r="N43" s="20"/>
      <c r="O43" s="21"/>
      <c r="T43" s="56" t="str">
        <f t="shared" si="2"/>
        <v>FT Lane</v>
      </c>
      <c r="U43" s="13" t="s">
        <v>104</v>
      </c>
      <c r="V43" s="14" t="s">
        <v>105</v>
      </c>
      <c r="W43" s="13" t="s">
        <v>104</v>
      </c>
      <c r="X43" s="14" t="s">
        <v>105</v>
      </c>
      <c r="Y43" s="13" t="s">
        <v>162</v>
      </c>
      <c r="Z43" s="14" t="s">
        <v>163</v>
      </c>
    </row>
    <row r="44" spans="2:26">
      <c r="B44" s="85"/>
      <c r="C44" s="62"/>
      <c r="D44" s="63"/>
      <c r="E44" s="90"/>
      <c r="F44" s="29"/>
      <c r="G44" s="89"/>
      <c r="H44" s="88"/>
      <c r="I44" s="97" t="str">
        <f t="shared" si="3"/>
        <v/>
      </c>
      <c r="J44" s="19"/>
      <c r="K44" s="19"/>
      <c r="L44" s="19"/>
      <c r="M44" s="19"/>
      <c r="N44" s="19"/>
      <c r="O44" s="22"/>
      <c r="T44" s="56" t="str">
        <f t="shared" si="2"/>
        <v>FT Shooter</v>
      </c>
      <c r="U44" s="13" t="s">
        <v>43</v>
      </c>
      <c r="V44" s="14" t="s">
        <v>44</v>
      </c>
      <c r="W44" s="13" t="s">
        <v>43</v>
      </c>
      <c r="X44" s="14" t="s">
        <v>44</v>
      </c>
      <c r="Y44" s="13" t="s">
        <v>164</v>
      </c>
      <c r="Z44" s="14" t="s">
        <v>165</v>
      </c>
    </row>
    <row r="45" spans="2:26">
      <c r="B45" s="85"/>
      <c r="C45" s="62"/>
      <c r="D45" s="63"/>
      <c r="E45" s="90"/>
      <c r="F45" s="29"/>
      <c r="G45" s="89"/>
      <c r="H45" s="88"/>
      <c r="I45" s="97" t="str">
        <f t="shared" si="3"/>
        <v/>
      </c>
      <c r="J45" s="19"/>
      <c r="K45" s="20"/>
      <c r="L45" s="20"/>
      <c r="M45" s="20"/>
      <c r="N45" s="20"/>
      <c r="O45" s="21"/>
      <c r="T45" s="56" t="str">
        <f t="shared" si="2"/>
        <v>3-Sec</v>
      </c>
      <c r="U45" s="13" t="s">
        <v>45</v>
      </c>
      <c r="V45" s="14" t="s">
        <v>56</v>
      </c>
      <c r="W45" s="13" t="s">
        <v>45</v>
      </c>
      <c r="X45" s="14" t="s">
        <v>56</v>
      </c>
      <c r="Y45" s="13" t="s">
        <v>45</v>
      </c>
      <c r="Z45" s="14" t="s">
        <v>56</v>
      </c>
    </row>
    <row r="46" spans="2:26">
      <c r="B46" s="85"/>
      <c r="C46" s="62"/>
      <c r="D46" s="63"/>
      <c r="E46" s="90"/>
      <c r="F46" s="29"/>
      <c r="G46" s="89"/>
      <c r="H46" s="88"/>
      <c r="I46" s="97" t="str">
        <f t="shared" si="3"/>
        <v/>
      </c>
      <c r="J46" s="19"/>
      <c r="K46" s="20"/>
      <c r="L46" s="20"/>
      <c r="M46" s="20"/>
      <c r="N46" s="20"/>
      <c r="O46" s="21"/>
      <c r="T46" s="56" t="str">
        <f t="shared" si="2"/>
        <v>5-Sec</v>
      </c>
      <c r="U46" s="13" t="s">
        <v>46</v>
      </c>
      <c r="V46" s="14" t="s">
        <v>57</v>
      </c>
      <c r="W46" s="13" t="s">
        <v>46</v>
      </c>
      <c r="X46" s="14" t="s">
        <v>57</v>
      </c>
      <c r="Y46" s="13" t="s">
        <v>46</v>
      </c>
      <c r="Z46" s="14" t="s">
        <v>57</v>
      </c>
    </row>
    <row r="47" spans="2:26">
      <c r="B47" s="85"/>
      <c r="C47" s="62"/>
      <c r="D47" s="63"/>
      <c r="E47" s="90"/>
      <c r="F47" s="29"/>
      <c r="G47" s="89"/>
      <c r="H47" s="88"/>
      <c r="I47" s="97" t="str">
        <f t="shared" si="3"/>
        <v/>
      </c>
      <c r="J47" s="19"/>
      <c r="K47" s="20"/>
      <c r="L47" s="20"/>
      <c r="M47" s="20"/>
      <c r="N47" s="20"/>
      <c r="O47" s="21"/>
      <c r="T47" s="56" t="str">
        <f t="shared" si="2"/>
        <v>10-Sec</v>
      </c>
      <c r="U47" s="13" t="s">
        <v>48</v>
      </c>
      <c r="V47" s="14" t="s">
        <v>49</v>
      </c>
      <c r="W47" s="13" t="s">
        <v>47</v>
      </c>
      <c r="X47" s="14" t="s">
        <v>58</v>
      </c>
      <c r="Y47" s="13" t="s">
        <v>47</v>
      </c>
      <c r="Z47" s="14" t="s">
        <v>58</v>
      </c>
    </row>
    <row r="48" spans="2:26">
      <c r="B48" s="85"/>
      <c r="C48" s="62"/>
      <c r="D48" s="63"/>
      <c r="E48" s="90"/>
      <c r="F48" s="29"/>
      <c r="G48" s="89"/>
      <c r="H48" s="88"/>
      <c r="I48" s="97" t="str">
        <f t="shared" si="3"/>
        <v/>
      </c>
      <c r="J48" s="19"/>
      <c r="K48" s="20"/>
      <c r="L48" s="20"/>
      <c r="M48" s="20"/>
      <c r="N48" s="20"/>
      <c r="O48" s="21"/>
      <c r="T48" s="56" t="str">
        <f t="shared" si="2"/>
        <v>Back Ct</v>
      </c>
      <c r="U48" s="13" t="s">
        <v>50</v>
      </c>
      <c r="V48" s="14" t="s">
        <v>51</v>
      </c>
      <c r="W48" s="13" t="s">
        <v>48</v>
      </c>
      <c r="X48" s="14" t="s">
        <v>49</v>
      </c>
      <c r="Y48" s="13" t="s">
        <v>48</v>
      </c>
      <c r="Z48" s="14" t="s">
        <v>49</v>
      </c>
    </row>
    <row r="49" spans="2:26">
      <c r="B49" s="85"/>
      <c r="C49" s="62"/>
      <c r="D49" s="63"/>
      <c r="E49" s="90"/>
      <c r="F49" s="29"/>
      <c r="G49" s="89"/>
      <c r="H49" s="88"/>
      <c r="I49" s="97" t="str">
        <f t="shared" si="3"/>
        <v/>
      </c>
      <c r="J49" s="19"/>
      <c r="K49" s="20"/>
      <c r="L49" s="20"/>
      <c r="M49" s="20"/>
      <c r="N49" s="20"/>
      <c r="O49" s="21"/>
      <c r="T49" s="56" t="str">
        <f t="shared" si="2"/>
        <v>BI / GT</v>
      </c>
      <c r="U49" s="13" t="s">
        <v>111</v>
      </c>
      <c r="V49" s="14" t="s">
        <v>112</v>
      </c>
      <c r="W49" s="13" t="s">
        <v>50</v>
      </c>
      <c r="X49" s="14" t="s">
        <v>51</v>
      </c>
      <c r="Y49" s="13" t="s">
        <v>50</v>
      </c>
      <c r="Z49" s="14" t="s">
        <v>51</v>
      </c>
    </row>
    <row r="50" spans="2:26">
      <c r="B50" s="85"/>
      <c r="C50" s="62"/>
      <c r="D50" s="63"/>
      <c r="E50" s="90"/>
      <c r="F50" s="29"/>
      <c r="G50" s="89"/>
      <c r="H50" s="88"/>
      <c r="I50" s="97" t="str">
        <f t="shared" si="3"/>
        <v/>
      </c>
      <c r="J50" s="19"/>
      <c r="K50" s="20"/>
      <c r="L50" s="20"/>
      <c r="M50" s="20"/>
      <c r="N50" s="20"/>
      <c r="O50" s="21"/>
      <c r="T50" s="56" t="str">
        <f t="shared" si="2"/>
        <v>Delay game</v>
      </c>
      <c r="U50" s="13" t="s">
        <v>137</v>
      </c>
      <c r="V50" s="14" t="s">
        <v>138</v>
      </c>
      <c r="W50" s="13" t="s">
        <v>111</v>
      </c>
      <c r="X50" s="14" t="s">
        <v>112</v>
      </c>
      <c r="Y50" s="13" t="s">
        <v>111</v>
      </c>
      <c r="Z50" s="14" t="s">
        <v>112</v>
      </c>
    </row>
    <row r="51" spans="2:26">
      <c r="B51" s="85"/>
      <c r="C51" s="62"/>
      <c r="D51" s="63"/>
      <c r="E51" s="90"/>
      <c r="F51" s="29"/>
      <c r="G51" s="89"/>
      <c r="H51" s="88"/>
      <c r="I51" s="97" t="str">
        <f t="shared" si="3"/>
        <v/>
      </c>
      <c r="J51" s="19"/>
      <c r="K51" s="20"/>
      <c r="L51" s="20"/>
      <c r="M51" s="20"/>
      <c r="N51" s="20"/>
      <c r="O51" s="21"/>
      <c r="T51" s="56" t="str">
        <f t="shared" si="2"/>
        <v>Clk error</v>
      </c>
      <c r="U51" s="13" t="s">
        <v>53</v>
      </c>
      <c r="V51" s="14" t="s">
        <v>54</v>
      </c>
      <c r="W51" s="13" t="s">
        <v>137</v>
      </c>
      <c r="X51" s="14" t="s">
        <v>138</v>
      </c>
      <c r="Y51" s="13" t="s">
        <v>137</v>
      </c>
      <c r="Z51" s="14" t="s">
        <v>138</v>
      </c>
    </row>
    <row r="52" spans="2:26">
      <c r="B52" s="85"/>
      <c r="C52" s="62"/>
      <c r="D52" s="63"/>
      <c r="E52" s="90"/>
      <c r="F52" s="29"/>
      <c r="G52" s="89"/>
      <c r="H52" s="88"/>
      <c r="I52" s="97" t="str">
        <f t="shared" si="3"/>
        <v/>
      </c>
      <c r="J52" s="19"/>
      <c r="K52" s="20"/>
      <c r="L52" s="20"/>
      <c r="M52" s="20"/>
      <c r="N52" s="20"/>
      <c r="O52" s="21"/>
      <c r="T52" s="56" t="str">
        <f t="shared" si="2"/>
        <v>Misc</v>
      </c>
      <c r="U52" s="13" t="s">
        <v>61</v>
      </c>
      <c r="V52" s="14" t="s">
        <v>97</v>
      </c>
      <c r="W52" s="13" t="s">
        <v>53</v>
      </c>
      <c r="X52" s="14" t="s">
        <v>54</v>
      </c>
      <c r="Y52" s="13" t="s">
        <v>53</v>
      </c>
      <c r="Z52" s="14" t="s">
        <v>54</v>
      </c>
    </row>
    <row r="53" spans="2:26">
      <c r="B53" s="85"/>
      <c r="C53" s="62"/>
      <c r="D53" s="63"/>
      <c r="E53" s="90"/>
      <c r="F53" s="29"/>
      <c r="G53" s="89"/>
      <c r="H53" s="88"/>
      <c r="I53" s="97" t="str">
        <f t="shared" si="3"/>
        <v/>
      </c>
      <c r="J53" s="19"/>
      <c r="K53" s="20"/>
      <c r="L53" s="20"/>
      <c r="M53" s="20"/>
      <c r="N53" s="20"/>
      <c r="O53" s="21"/>
      <c r="T53" s="56" t="str">
        <f t="shared" si="2"/>
        <v>Unk</v>
      </c>
      <c r="U53" s="13" t="s">
        <v>133</v>
      </c>
      <c r="V53" s="14" t="s">
        <v>133</v>
      </c>
      <c r="W53" s="13" t="s">
        <v>61</v>
      </c>
      <c r="X53" s="14" t="s">
        <v>97</v>
      </c>
      <c r="Y53" s="13" t="s">
        <v>61</v>
      </c>
      <c r="Z53" s="14" t="s">
        <v>97</v>
      </c>
    </row>
    <row r="54" spans="2:26">
      <c r="B54" s="85"/>
      <c r="C54" s="62"/>
      <c r="D54" s="63"/>
      <c r="E54" s="90"/>
      <c r="F54" s="29"/>
      <c r="G54" s="89"/>
      <c r="H54" s="88"/>
      <c r="I54" s="97" t="str">
        <f t="shared" si="3"/>
        <v/>
      </c>
      <c r="J54" s="19"/>
      <c r="K54" s="19"/>
      <c r="L54" s="19"/>
      <c r="M54" s="19"/>
      <c r="N54" s="19"/>
      <c r="O54" s="22"/>
      <c r="T54" s="56" t="str">
        <f t="shared" si="2"/>
        <v xml:space="preserve"> </v>
      </c>
      <c r="U54" s="13" t="s">
        <v>133</v>
      </c>
      <c r="V54" s="14"/>
      <c r="W54" s="13" t="s">
        <v>133</v>
      </c>
      <c r="X54" s="14"/>
      <c r="Y54" s="13" t="s">
        <v>133</v>
      </c>
      <c r="Z54" s="14"/>
    </row>
    <row r="55" spans="2:26" ht="15.75" thickBot="1">
      <c r="B55" s="85"/>
      <c r="C55" s="62"/>
      <c r="D55" s="63"/>
      <c r="E55" s="90"/>
      <c r="F55" s="29"/>
      <c r="G55" s="89"/>
      <c r="H55" s="88"/>
      <c r="I55" s="97" t="str">
        <f t="shared" si="3"/>
        <v/>
      </c>
      <c r="J55" s="19"/>
      <c r="K55" s="20"/>
      <c r="L55" s="20"/>
      <c r="M55" s="20"/>
      <c r="N55" s="20"/>
      <c r="O55" s="21"/>
      <c r="T55" s="15"/>
      <c r="U55" s="15"/>
      <c r="V55" s="16"/>
      <c r="W55" s="15"/>
      <c r="X55" s="16"/>
      <c r="Y55" s="15"/>
      <c r="Z55" s="16"/>
    </row>
    <row r="56" spans="2:26" ht="15.75" thickTop="1">
      <c r="B56" s="85"/>
      <c r="C56" s="62"/>
      <c r="D56" s="63"/>
      <c r="E56" s="90"/>
      <c r="F56" s="29"/>
      <c r="G56" s="89"/>
      <c r="H56" s="88"/>
      <c r="I56" s="97" t="str">
        <f t="shared" si="3"/>
        <v/>
      </c>
      <c r="J56" s="19"/>
      <c r="K56" s="20"/>
      <c r="L56" s="20"/>
      <c r="M56" s="20"/>
      <c r="N56" s="20"/>
      <c r="O56" s="21"/>
    </row>
    <row r="57" spans="2:26">
      <c r="B57" s="85"/>
      <c r="C57" s="62"/>
      <c r="D57" s="63"/>
      <c r="E57" s="90"/>
      <c r="F57" s="29"/>
      <c r="G57" s="89"/>
      <c r="H57" s="88"/>
      <c r="I57" s="97" t="str">
        <f t="shared" si="3"/>
        <v/>
      </c>
      <c r="J57" s="19"/>
      <c r="K57" s="20"/>
      <c r="L57" s="20"/>
      <c r="M57" s="20"/>
      <c r="N57" s="20"/>
      <c r="O57" s="21"/>
    </row>
    <row r="58" spans="2:26">
      <c r="B58" s="85"/>
      <c r="C58" s="62"/>
      <c r="D58" s="63"/>
      <c r="E58" s="90"/>
      <c r="F58" s="29"/>
      <c r="G58" s="89"/>
      <c r="H58" s="88"/>
      <c r="I58" s="97" t="str">
        <f t="shared" si="3"/>
        <v/>
      </c>
      <c r="J58" s="19"/>
      <c r="K58" s="20"/>
      <c r="L58" s="20"/>
      <c r="M58" s="20"/>
      <c r="N58" s="20"/>
      <c r="O58" s="21"/>
    </row>
    <row r="59" spans="2:26">
      <c r="B59" s="85"/>
      <c r="C59" s="62"/>
      <c r="D59" s="63"/>
      <c r="E59" s="90"/>
      <c r="F59" s="29"/>
      <c r="G59" s="89"/>
      <c r="H59" s="88"/>
      <c r="I59" s="97" t="str">
        <f t="shared" si="3"/>
        <v/>
      </c>
      <c r="J59" s="19"/>
      <c r="K59" s="20"/>
      <c r="L59" s="20"/>
      <c r="M59" s="20"/>
      <c r="N59" s="20"/>
      <c r="O59" s="21"/>
    </row>
    <row r="60" spans="2:26">
      <c r="B60" s="85"/>
      <c r="C60" s="62"/>
      <c r="D60" s="63"/>
      <c r="E60" s="90"/>
      <c r="F60" s="29"/>
      <c r="G60" s="89"/>
      <c r="H60" s="88"/>
      <c r="I60" s="97" t="str">
        <f t="shared" si="3"/>
        <v/>
      </c>
      <c r="J60" s="19"/>
      <c r="K60" s="20"/>
      <c r="L60" s="20"/>
      <c r="M60" s="20"/>
      <c r="N60" s="20"/>
      <c r="O60" s="21"/>
    </row>
    <row r="61" spans="2:26">
      <c r="B61" s="85"/>
      <c r="C61" s="62"/>
      <c r="D61" s="63"/>
      <c r="E61" s="90"/>
      <c r="F61" s="29"/>
      <c r="G61" s="89"/>
      <c r="H61" s="88"/>
      <c r="I61" s="97" t="str">
        <f t="shared" si="3"/>
        <v/>
      </c>
      <c r="J61" s="19"/>
      <c r="K61" s="20"/>
      <c r="L61" s="20"/>
      <c r="M61" s="20"/>
      <c r="N61" s="20"/>
      <c r="O61" s="21"/>
    </row>
    <row r="62" spans="2:26">
      <c r="B62" s="85"/>
      <c r="C62" s="62"/>
      <c r="D62" s="63"/>
      <c r="E62" s="90"/>
      <c r="F62" s="29"/>
      <c r="G62" s="89"/>
      <c r="H62" s="88"/>
      <c r="I62" s="97" t="str">
        <f t="shared" si="3"/>
        <v/>
      </c>
      <c r="J62" s="19"/>
      <c r="K62" s="20"/>
      <c r="L62" s="20"/>
      <c r="M62" s="20"/>
      <c r="N62" s="20"/>
      <c r="O62" s="21"/>
    </row>
    <row r="63" spans="2:26">
      <c r="B63" s="85"/>
      <c r="C63" s="62"/>
      <c r="D63" s="63"/>
      <c r="E63" s="90"/>
      <c r="F63" s="29"/>
      <c r="G63" s="89"/>
      <c r="H63" s="88"/>
      <c r="I63" s="97" t="str">
        <f t="shared" si="3"/>
        <v/>
      </c>
      <c r="J63" s="19"/>
      <c r="K63" s="19"/>
      <c r="L63" s="19"/>
      <c r="M63" s="19"/>
      <c r="N63" s="19"/>
      <c r="O63" s="22"/>
    </row>
    <row r="64" spans="2:26">
      <c r="B64" s="85"/>
      <c r="C64" s="62"/>
      <c r="D64" s="63"/>
      <c r="E64" s="90"/>
      <c r="F64" s="29"/>
      <c r="G64" s="89"/>
      <c r="H64" s="88"/>
      <c r="I64" s="97" t="str">
        <f t="shared" si="3"/>
        <v/>
      </c>
      <c r="J64" s="19"/>
      <c r="K64" s="20"/>
      <c r="L64" s="20"/>
      <c r="M64" s="20"/>
      <c r="N64" s="20"/>
      <c r="O64" s="21"/>
    </row>
    <row r="65" spans="2:15">
      <c r="B65" s="85"/>
      <c r="C65" s="62"/>
      <c r="D65" s="63"/>
      <c r="E65" s="90"/>
      <c r="F65" s="29"/>
      <c r="G65" s="89"/>
      <c r="H65" s="88"/>
      <c r="I65" s="97" t="str">
        <f t="shared" si="3"/>
        <v/>
      </c>
      <c r="J65" s="19"/>
      <c r="K65" s="20"/>
      <c r="L65" s="20"/>
      <c r="M65" s="20"/>
      <c r="N65" s="20"/>
      <c r="O65" s="21"/>
    </row>
    <row r="66" spans="2:15">
      <c r="B66" s="85"/>
      <c r="C66" s="62"/>
      <c r="D66" s="63"/>
      <c r="E66" s="90"/>
      <c r="F66" s="29"/>
      <c r="G66" s="89"/>
      <c r="H66" s="88"/>
      <c r="I66" s="97" t="str">
        <f t="shared" si="3"/>
        <v/>
      </c>
      <c r="J66" s="19"/>
      <c r="K66" s="20"/>
      <c r="L66" s="20"/>
      <c r="M66" s="20"/>
      <c r="N66" s="20"/>
      <c r="O66" s="21"/>
    </row>
    <row r="67" spans="2:15">
      <c r="B67" s="85"/>
      <c r="C67" s="62"/>
      <c r="D67" s="63"/>
      <c r="E67" s="90"/>
      <c r="F67" s="29"/>
      <c r="G67" s="89"/>
      <c r="H67" s="88"/>
      <c r="I67" s="97" t="str">
        <f t="shared" si="3"/>
        <v/>
      </c>
      <c r="J67" s="19"/>
      <c r="K67" s="20"/>
      <c r="L67" s="20"/>
      <c r="M67" s="20"/>
      <c r="N67" s="20"/>
      <c r="O67" s="21"/>
    </row>
    <row r="68" spans="2:15">
      <c r="B68" s="85"/>
      <c r="C68" s="62"/>
      <c r="D68" s="63"/>
      <c r="E68" s="90"/>
      <c r="F68" s="29"/>
      <c r="G68" s="89"/>
      <c r="H68" s="88"/>
      <c r="I68" s="97" t="str">
        <f t="shared" si="3"/>
        <v/>
      </c>
      <c r="J68" s="19"/>
      <c r="K68" s="20"/>
      <c r="L68" s="20"/>
      <c r="M68" s="20"/>
      <c r="N68" s="20"/>
      <c r="O68" s="21"/>
    </row>
    <row r="69" spans="2:15">
      <c r="B69" s="85"/>
      <c r="C69" s="62"/>
      <c r="D69" s="63"/>
      <c r="E69" s="90"/>
      <c r="F69" s="29"/>
      <c r="G69" s="89"/>
      <c r="H69" s="88"/>
      <c r="I69" s="97" t="str">
        <f t="shared" si="3"/>
        <v/>
      </c>
      <c r="J69" s="19"/>
      <c r="K69" s="20"/>
      <c r="L69" s="20"/>
      <c r="M69" s="20"/>
      <c r="N69" s="20"/>
      <c r="O69" s="21"/>
    </row>
    <row r="70" spans="2:15">
      <c r="B70" s="85"/>
      <c r="C70" s="62"/>
      <c r="D70" s="63"/>
      <c r="E70" s="90"/>
      <c r="F70" s="29"/>
      <c r="G70" s="89"/>
      <c r="H70" s="88"/>
      <c r="I70" s="97" t="str">
        <f t="shared" si="3"/>
        <v/>
      </c>
      <c r="J70" s="19"/>
      <c r="K70" s="20"/>
      <c r="L70" s="20"/>
      <c r="M70" s="20"/>
      <c r="N70" s="20"/>
      <c r="O70" s="21"/>
    </row>
    <row r="71" spans="2:15">
      <c r="B71" s="85"/>
      <c r="C71" s="62"/>
      <c r="D71" s="63"/>
      <c r="E71" s="90"/>
      <c r="F71" s="29"/>
      <c r="G71" s="89"/>
      <c r="H71" s="88"/>
      <c r="I71" s="97" t="str">
        <f t="shared" si="3"/>
        <v/>
      </c>
      <c r="J71" s="19"/>
      <c r="K71" s="20"/>
      <c r="L71" s="20"/>
      <c r="M71" s="20"/>
      <c r="N71" s="20"/>
      <c r="O71" s="21"/>
    </row>
    <row r="72" spans="2:15">
      <c r="B72" s="85"/>
      <c r="C72" s="62"/>
      <c r="D72" s="63"/>
      <c r="E72" s="90"/>
      <c r="F72" s="29"/>
      <c r="G72" s="89"/>
      <c r="H72" s="88"/>
      <c r="I72" s="97" t="str">
        <f t="shared" ref="I72:I97" si="4">IF(H72="","",LOOKUP(H72,$R$19:$R$22,$S$19:$S$22))</f>
        <v/>
      </c>
      <c r="J72" s="19"/>
      <c r="K72" s="20"/>
      <c r="L72" s="20"/>
      <c r="M72" s="20"/>
      <c r="N72" s="20"/>
      <c r="O72" s="21"/>
    </row>
    <row r="73" spans="2:15">
      <c r="B73" s="85"/>
      <c r="C73" s="62"/>
      <c r="D73" s="63"/>
      <c r="E73" s="90"/>
      <c r="F73" s="29"/>
      <c r="G73" s="89"/>
      <c r="H73" s="88"/>
      <c r="I73" s="97" t="str">
        <f t="shared" si="4"/>
        <v/>
      </c>
      <c r="J73" s="19"/>
      <c r="K73" s="20"/>
      <c r="L73" s="20"/>
      <c r="M73" s="20"/>
      <c r="N73" s="20"/>
      <c r="O73" s="21"/>
    </row>
    <row r="74" spans="2:15">
      <c r="B74" s="85"/>
      <c r="C74" s="62"/>
      <c r="D74" s="63"/>
      <c r="E74" s="90"/>
      <c r="F74" s="29"/>
      <c r="G74" s="89"/>
      <c r="H74" s="88"/>
      <c r="I74" s="97" t="str">
        <f t="shared" si="4"/>
        <v/>
      </c>
      <c r="J74" s="19"/>
      <c r="K74" s="20"/>
      <c r="L74" s="20"/>
      <c r="M74" s="20"/>
      <c r="N74" s="20"/>
      <c r="O74" s="21"/>
    </row>
    <row r="75" spans="2:15">
      <c r="B75" s="85"/>
      <c r="C75" s="62"/>
      <c r="D75" s="63"/>
      <c r="E75" s="90"/>
      <c r="F75" s="29"/>
      <c r="G75" s="89"/>
      <c r="H75" s="88"/>
      <c r="I75" s="97" t="str">
        <f t="shared" si="4"/>
        <v/>
      </c>
      <c r="J75" s="19"/>
      <c r="K75" s="20"/>
      <c r="L75" s="20"/>
      <c r="M75" s="20"/>
      <c r="N75" s="20"/>
      <c r="O75" s="21"/>
    </row>
    <row r="76" spans="2:15">
      <c r="B76" s="85"/>
      <c r="C76" s="62"/>
      <c r="D76" s="63"/>
      <c r="E76" s="90"/>
      <c r="F76" s="29"/>
      <c r="G76" s="89"/>
      <c r="H76" s="88"/>
      <c r="I76" s="97" t="str">
        <f t="shared" si="4"/>
        <v/>
      </c>
      <c r="J76" s="19"/>
      <c r="K76" s="20"/>
      <c r="L76" s="20"/>
      <c r="M76" s="20"/>
      <c r="N76" s="20"/>
      <c r="O76" s="21"/>
    </row>
    <row r="77" spans="2:15">
      <c r="B77" s="85"/>
      <c r="C77" s="62"/>
      <c r="D77" s="63"/>
      <c r="E77" s="90"/>
      <c r="F77" s="29"/>
      <c r="G77" s="89"/>
      <c r="H77" s="88"/>
      <c r="I77" s="97" t="str">
        <f t="shared" si="4"/>
        <v/>
      </c>
      <c r="J77" s="19"/>
      <c r="K77" s="20"/>
      <c r="L77" s="20"/>
      <c r="M77" s="20"/>
      <c r="N77" s="20"/>
      <c r="O77" s="21"/>
    </row>
    <row r="78" spans="2:15">
      <c r="B78" s="85"/>
      <c r="C78" s="62"/>
      <c r="D78" s="63"/>
      <c r="E78" s="90"/>
      <c r="F78" s="29"/>
      <c r="G78" s="89"/>
      <c r="H78" s="88"/>
      <c r="I78" s="97" t="str">
        <f t="shared" si="4"/>
        <v/>
      </c>
      <c r="J78" s="19"/>
      <c r="K78" s="19"/>
      <c r="L78" s="19"/>
      <c r="M78" s="19"/>
      <c r="N78" s="19"/>
      <c r="O78" s="22"/>
    </row>
    <row r="79" spans="2:15">
      <c r="B79" s="85"/>
      <c r="C79" s="62"/>
      <c r="D79" s="63"/>
      <c r="E79" s="90"/>
      <c r="F79" s="29"/>
      <c r="G79" s="89"/>
      <c r="H79" s="88"/>
      <c r="I79" s="97" t="str">
        <f t="shared" si="4"/>
        <v/>
      </c>
      <c r="J79" s="19"/>
      <c r="K79" s="20"/>
      <c r="L79" s="20"/>
      <c r="M79" s="20"/>
      <c r="N79" s="20"/>
      <c r="O79" s="21"/>
    </row>
    <row r="80" spans="2:15">
      <c r="B80" s="85"/>
      <c r="C80" s="62"/>
      <c r="D80" s="63"/>
      <c r="E80" s="90"/>
      <c r="F80" s="29"/>
      <c r="G80" s="89"/>
      <c r="H80" s="88"/>
      <c r="I80" s="97" t="str">
        <f t="shared" si="4"/>
        <v/>
      </c>
      <c r="J80" s="19"/>
      <c r="K80" s="20"/>
      <c r="L80" s="20"/>
      <c r="M80" s="20"/>
      <c r="N80" s="20"/>
      <c r="O80" s="21"/>
    </row>
    <row r="81" spans="2:15">
      <c r="B81" s="85"/>
      <c r="C81" s="62"/>
      <c r="D81" s="63"/>
      <c r="E81" s="90"/>
      <c r="F81" s="29"/>
      <c r="G81" s="89"/>
      <c r="H81" s="88"/>
      <c r="I81" s="97" t="str">
        <f t="shared" si="4"/>
        <v/>
      </c>
      <c r="J81" s="19"/>
      <c r="K81" s="20"/>
      <c r="L81" s="20"/>
      <c r="M81" s="20"/>
      <c r="N81" s="20"/>
      <c r="O81" s="21"/>
    </row>
    <row r="82" spans="2:15">
      <c r="B82" s="85"/>
      <c r="C82" s="62"/>
      <c r="D82" s="63"/>
      <c r="E82" s="90"/>
      <c r="F82" s="29"/>
      <c r="G82" s="89"/>
      <c r="H82" s="88"/>
      <c r="I82" s="97" t="str">
        <f t="shared" si="4"/>
        <v/>
      </c>
      <c r="J82" s="19"/>
      <c r="K82" s="20"/>
      <c r="L82" s="20"/>
      <c r="M82" s="20"/>
      <c r="N82" s="20"/>
      <c r="O82" s="21"/>
    </row>
    <row r="83" spans="2:15">
      <c r="B83" s="85"/>
      <c r="C83" s="62"/>
      <c r="D83" s="63"/>
      <c r="E83" s="90"/>
      <c r="F83" s="29"/>
      <c r="G83" s="89"/>
      <c r="H83" s="88"/>
      <c r="I83" s="97" t="str">
        <f t="shared" si="4"/>
        <v/>
      </c>
      <c r="J83" s="19"/>
      <c r="K83" s="20"/>
      <c r="L83" s="20"/>
      <c r="M83" s="20"/>
      <c r="N83" s="20"/>
      <c r="O83" s="21"/>
    </row>
    <row r="84" spans="2:15">
      <c r="B84" s="85"/>
      <c r="C84" s="62"/>
      <c r="D84" s="63"/>
      <c r="E84" s="90"/>
      <c r="F84" s="29"/>
      <c r="G84" s="89"/>
      <c r="H84" s="88"/>
      <c r="I84" s="97" t="str">
        <f t="shared" si="4"/>
        <v/>
      </c>
      <c r="J84" s="19"/>
      <c r="K84" s="20"/>
      <c r="L84" s="20"/>
      <c r="M84" s="20"/>
      <c r="N84" s="20"/>
      <c r="O84" s="21"/>
    </row>
    <row r="85" spans="2:15">
      <c r="B85" s="85"/>
      <c r="C85" s="62"/>
      <c r="D85" s="63"/>
      <c r="E85" s="90"/>
      <c r="F85" s="29"/>
      <c r="G85" s="89"/>
      <c r="H85" s="88"/>
      <c r="I85" s="97" t="str">
        <f t="shared" si="4"/>
        <v/>
      </c>
      <c r="J85" s="19"/>
      <c r="K85" s="20"/>
      <c r="L85" s="20"/>
      <c r="M85" s="20"/>
      <c r="N85" s="20"/>
      <c r="O85" s="21"/>
    </row>
    <row r="86" spans="2:15">
      <c r="B86" s="85"/>
      <c r="C86" s="62"/>
      <c r="D86" s="63"/>
      <c r="E86" s="90"/>
      <c r="F86" s="29"/>
      <c r="G86" s="89"/>
      <c r="H86" s="88"/>
      <c r="I86" s="97" t="str">
        <f t="shared" si="4"/>
        <v/>
      </c>
      <c r="J86" s="19"/>
      <c r="K86" s="20"/>
      <c r="L86" s="20"/>
      <c r="M86" s="20"/>
      <c r="N86" s="20"/>
      <c r="O86" s="21"/>
    </row>
    <row r="87" spans="2:15">
      <c r="B87" s="85"/>
      <c r="C87" s="62"/>
      <c r="D87" s="63"/>
      <c r="E87" s="90"/>
      <c r="F87" s="29"/>
      <c r="G87" s="89"/>
      <c r="H87" s="88"/>
      <c r="I87" s="97" t="str">
        <f t="shared" si="4"/>
        <v/>
      </c>
      <c r="J87" s="19"/>
      <c r="K87" s="20"/>
      <c r="L87" s="20"/>
      <c r="M87" s="20"/>
      <c r="N87" s="20"/>
      <c r="O87" s="21"/>
    </row>
    <row r="88" spans="2:15">
      <c r="B88" s="85"/>
      <c r="C88" s="62"/>
      <c r="D88" s="63"/>
      <c r="E88" s="90"/>
      <c r="F88" s="29"/>
      <c r="G88" s="89"/>
      <c r="H88" s="88"/>
      <c r="I88" s="97" t="str">
        <f t="shared" si="4"/>
        <v/>
      </c>
      <c r="J88" s="19"/>
      <c r="K88" s="20"/>
      <c r="L88" s="20"/>
      <c r="M88" s="20"/>
      <c r="N88" s="20"/>
      <c r="O88" s="21"/>
    </row>
    <row r="89" spans="2:15">
      <c r="B89" s="85"/>
      <c r="C89" s="62"/>
      <c r="D89" s="63"/>
      <c r="E89" s="90"/>
      <c r="F89" s="29"/>
      <c r="G89" s="89"/>
      <c r="H89" s="88"/>
      <c r="I89" s="97" t="str">
        <f t="shared" si="4"/>
        <v/>
      </c>
      <c r="J89" s="19"/>
      <c r="K89" s="20"/>
      <c r="L89" s="20"/>
      <c r="M89" s="20"/>
      <c r="N89" s="20"/>
      <c r="O89" s="21"/>
    </row>
    <row r="90" spans="2:15">
      <c r="B90" s="85"/>
      <c r="C90" s="62"/>
      <c r="D90" s="63"/>
      <c r="E90" s="90"/>
      <c r="F90" s="29"/>
      <c r="G90" s="89"/>
      <c r="H90" s="88"/>
      <c r="I90" s="97" t="str">
        <f t="shared" si="4"/>
        <v/>
      </c>
      <c r="J90" s="19"/>
      <c r="K90" s="20"/>
      <c r="L90" s="20"/>
      <c r="M90" s="20"/>
      <c r="N90" s="20"/>
      <c r="O90" s="21"/>
    </row>
    <row r="91" spans="2:15">
      <c r="B91" s="85"/>
      <c r="C91" s="62"/>
      <c r="D91" s="63"/>
      <c r="E91" s="90"/>
      <c r="F91" s="29"/>
      <c r="G91" s="89"/>
      <c r="H91" s="88"/>
      <c r="I91" s="97" t="str">
        <f t="shared" si="4"/>
        <v/>
      </c>
      <c r="J91" s="19"/>
      <c r="K91" s="20"/>
      <c r="L91" s="20"/>
      <c r="M91" s="20"/>
      <c r="N91" s="20"/>
      <c r="O91" s="21"/>
    </row>
    <row r="92" spans="2:15">
      <c r="B92" s="85"/>
      <c r="C92" s="62"/>
      <c r="D92" s="63"/>
      <c r="E92" s="90"/>
      <c r="F92" s="29"/>
      <c r="G92" s="89"/>
      <c r="H92" s="88"/>
      <c r="I92" s="97" t="str">
        <f t="shared" si="4"/>
        <v/>
      </c>
      <c r="J92" s="19"/>
      <c r="K92" s="20"/>
      <c r="L92" s="20"/>
      <c r="M92" s="20"/>
      <c r="N92" s="20"/>
      <c r="O92" s="21"/>
    </row>
    <row r="93" spans="2:15">
      <c r="B93" s="85"/>
      <c r="C93" s="62"/>
      <c r="D93" s="63"/>
      <c r="E93" s="90"/>
      <c r="F93" s="29"/>
      <c r="G93" s="89"/>
      <c r="H93" s="88"/>
      <c r="I93" s="97" t="str">
        <f t="shared" si="4"/>
        <v/>
      </c>
      <c r="J93" s="19"/>
      <c r="K93" s="20"/>
      <c r="L93" s="20"/>
      <c r="M93" s="20"/>
      <c r="N93" s="20"/>
      <c r="O93" s="21"/>
    </row>
    <row r="94" spans="2:15">
      <c r="B94" s="85"/>
      <c r="C94" s="62"/>
      <c r="D94" s="63"/>
      <c r="E94" s="90"/>
      <c r="F94" s="29"/>
      <c r="G94" s="89"/>
      <c r="H94" s="88"/>
      <c r="I94" s="97" t="str">
        <f t="shared" si="4"/>
        <v/>
      </c>
      <c r="J94" s="19"/>
      <c r="K94" s="20"/>
      <c r="L94" s="20"/>
      <c r="M94" s="20"/>
      <c r="N94" s="20"/>
      <c r="O94" s="21"/>
    </row>
    <row r="95" spans="2:15">
      <c r="B95" s="85"/>
      <c r="C95" s="62"/>
      <c r="D95" s="63"/>
      <c r="E95" s="90"/>
      <c r="F95" s="29"/>
      <c r="G95" s="89"/>
      <c r="H95" s="88"/>
      <c r="I95" s="97" t="str">
        <f t="shared" si="4"/>
        <v/>
      </c>
      <c r="J95" s="19"/>
      <c r="K95" s="20"/>
      <c r="L95" s="20"/>
      <c r="M95" s="20"/>
      <c r="N95" s="20"/>
      <c r="O95" s="21"/>
    </row>
    <row r="96" spans="2:15">
      <c r="B96" s="85"/>
      <c r="C96" s="62"/>
      <c r="D96" s="63"/>
      <c r="E96" s="90"/>
      <c r="F96" s="29"/>
      <c r="G96" s="89"/>
      <c r="H96" s="88"/>
      <c r="I96" s="97" t="str">
        <f t="shared" si="4"/>
        <v/>
      </c>
      <c r="J96" s="19"/>
      <c r="K96" s="20"/>
      <c r="L96" s="20"/>
      <c r="M96" s="20"/>
      <c r="N96" s="20"/>
      <c r="O96" s="21"/>
    </row>
    <row r="97" spans="1:19" ht="15.75" thickBot="1">
      <c r="B97" s="86"/>
      <c r="C97" s="91"/>
      <c r="D97" s="92"/>
      <c r="E97" s="93"/>
      <c r="F97" s="30"/>
      <c r="G97" s="94"/>
      <c r="H97" s="87"/>
      <c r="I97" s="98" t="str">
        <f t="shared" si="4"/>
        <v/>
      </c>
      <c r="J97" s="23"/>
      <c r="K97" s="24"/>
      <c r="L97" s="24"/>
      <c r="M97" s="24"/>
      <c r="N97" s="24"/>
      <c r="O97" s="25"/>
    </row>
    <row r="98" spans="1:19" ht="15.75" thickTop="1">
      <c r="A98" s="4"/>
      <c r="B98" s="4"/>
      <c r="C98" s="4"/>
      <c r="D98" s="4"/>
      <c r="E98" s="4"/>
      <c r="F98" s="5"/>
      <c r="G98" s="6"/>
      <c r="H98" s="6"/>
      <c r="I98" s="6"/>
      <c r="J98" s="6"/>
      <c r="K98" s="6"/>
      <c r="L98" s="6"/>
      <c r="M98" s="6"/>
      <c r="N98" s="5"/>
      <c r="O98" s="7"/>
    </row>
    <row r="100" spans="1:19">
      <c r="P100" s="7"/>
      <c r="Q100" s="1"/>
    </row>
    <row r="102" spans="1:19">
      <c r="S102" s="1"/>
    </row>
  </sheetData>
  <sheetProtection formatCells="0" insertRows="0" selectLockedCells="1" sort="0" autoFilter="0"/>
  <mergeCells count="24">
    <mergeCell ref="W33:X33"/>
    <mergeCell ref="Y33:Z33"/>
    <mergeCell ref="U11:V11"/>
    <mergeCell ref="R11:S11"/>
    <mergeCell ref="U2:X2"/>
    <mergeCell ref="S4:T4"/>
    <mergeCell ref="R17:S17"/>
    <mergeCell ref="Y2:AB2"/>
    <mergeCell ref="B5:B6"/>
    <mergeCell ref="C5:E5"/>
    <mergeCell ref="F5:G5"/>
    <mergeCell ref="F6:F7"/>
    <mergeCell ref="G6:G7"/>
    <mergeCell ref="C1:D1"/>
    <mergeCell ref="C2:D2"/>
    <mergeCell ref="C3:D3"/>
    <mergeCell ref="AC2:AF2"/>
    <mergeCell ref="R24:S24"/>
    <mergeCell ref="W11:X11"/>
    <mergeCell ref="J7:O7"/>
    <mergeCell ref="Y11:Z11"/>
    <mergeCell ref="S5:T5"/>
    <mergeCell ref="S6:T6"/>
    <mergeCell ref="H6:I7"/>
  </mergeCells>
  <phoneticPr fontId="0" type="noConversion"/>
  <conditionalFormatting sqref="E2:E3">
    <cfRule type="cellIs" dxfId="33" priority="13" stopIfTrue="1" operator="equal">
      <formula>""</formula>
    </cfRule>
  </conditionalFormatting>
  <conditionalFormatting sqref="H8">
    <cfRule type="expression" dxfId="32" priority="16" stopIfTrue="1">
      <formula>AND($B8&gt;0,COUNTA($C8:$E8)&gt;0,COUNTA($F8:$G8)&gt;0,COUNTA($H8)=0)</formula>
    </cfRule>
  </conditionalFormatting>
  <conditionalFormatting sqref="F8:G8">
    <cfRule type="expression" dxfId="31" priority="10" stopIfTrue="1">
      <formula>AND($B8&gt;0,COUNTA($C8:$E8)&gt;0,COUNTA($H8)=1,COUNTA($F8:$G8)=0)</formula>
    </cfRule>
    <cfRule type="expression" dxfId="30" priority="14" stopIfTrue="1">
      <formula>AND($B8&gt;0,COUNTA($C8:$E8)&gt;0,COUNTA($F8:$H8)=0)</formula>
    </cfRule>
    <cfRule type="expression" dxfId="29" priority="15" stopIfTrue="1">
      <formula>AND($B8&gt;0,COUNTA($C8:$E8)&gt;0,COUNTA($F8:$G8)&gt;1)</formula>
    </cfRule>
  </conditionalFormatting>
  <conditionalFormatting sqref="C8:E8">
    <cfRule type="expression" dxfId="28" priority="17" stopIfTrue="1">
      <formula>AND($B8&gt;0,COUNTA($C8:$E8)=0,COUNTA($F8:$H8)=0)</formula>
    </cfRule>
    <cfRule type="expression" dxfId="27" priority="18" stopIfTrue="1">
      <formula>AND($B8&gt;0,COUNTA($C8:$E8)=0,COUNTA($F8:$H8)&gt;0)</formula>
    </cfRule>
  </conditionalFormatting>
  <conditionalFormatting sqref="H8:I8">
    <cfRule type="expression" dxfId="26" priority="12">
      <formula>LEFT($H8,1)="I"</formula>
    </cfRule>
  </conditionalFormatting>
  <conditionalFormatting sqref="B8">
    <cfRule type="expression" dxfId="25" priority="9" stopIfTrue="1">
      <formula>AND(COUNTA($B8)=0,COUNTA(#REF!)&gt;0,COUNTA($B10,$J8)=0)</formula>
    </cfRule>
  </conditionalFormatting>
  <conditionalFormatting sqref="H9:H97">
    <cfRule type="expression" dxfId="24" priority="6" stopIfTrue="1">
      <formula>AND($B9&gt;0,COUNTA($C9:$E9)&gt;0,COUNTA($F9:$G9)&gt;0,COUNTA($H9)=0)</formula>
    </cfRule>
  </conditionalFormatting>
  <conditionalFormatting sqref="F9:G97">
    <cfRule type="expression" dxfId="23" priority="2" stopIfTrue="1">
      <formula>AND($B9&gt;0,COUNTA($C9:$E9)&gt;0,COUNTA($H9)=1,COUNTA($F9:$G9)=0)</formula>
    </cfRule>
    <cfRule type="expression" dxfId="22" priority="4" stopIfTrue="1">
      <formula>AND($B9&gt;0,COUNTA($C9:$E9)&gt;0,COUNTA($F9:$H9)=0)</formula>
    </cfRule>
    <cfRule type="expression" dxfId="21" priority="5" stopIfTrue="1">
      <formula>AND($B9&gt;0,COUNTA($C9:$E9)&gt;0,COUNTA($F9:$G9)&gt;1)</formula>
    </cfRule>
  </conditionalFormatting>
  <conditionalFormatting sqref="C9:E97">
    <cfRule type="expression" dxfId="20" priority="7" stopIfTrue="1">
      <formula>AND($B9&gt;0,COUNTA($C9:$E9)=0,COUNTA($F9:$H9)=0)</formula>
    </cfRule>
    <cfRule type="expression" dxfId="19" priority="8" stopIfTrue="1">
      <formula>AND($B9&gt;0,COUNTA($C9:$E9)=0,COUNTA($F9:$H9)&gt;0)</formula>
    </cfRule>
  </conditionalFormatting>
  <conditionalFormatting sqref="H9:I97">
    <cfRule type="expression" dxfId="18" priority="3">
      <formula>LEFT($H9,1)="I"</formula>
    </cfRule>
  </conditionalFormatting>
  <conditionalFormatting sqref="B9:B97">
    <cfRule type="expression" dxfId="17" priority="1" stopIfTrue="1">
      <formula>AND(COUNTA($B9)=0,COUNTA(#REF!)&gt;0,COUNTA($B11,$J9)=0)</formula>
    </cfRule>
  </conditionalFormatting>
  <dataValidations count="19">
    <dataValidation allowBlank="1" showInputMessage="1" showErrorMessage="1" sqref="F5 F2:F3 E4 R4:R7 G1 N2 S7:T7 J5:L5 S4:S6 B1:E2"/>
    <dataValidation allowBlank="1" sqref="Q107:Q109 O96:O97 A104:A65536 C104:O65536 R103:R107 J6:M6 F5:F6 Z46:Z100 E4 A1 G6:H6 G1:I1 Y26:Z34 Q21:Q103 U2 Y2 AC2 Y46:Y99 Y101:Y105 V31 AF103:AG107 AH105:IV109 U15:V30 AC105:AD109 AB100:AB104 AE104:AE108 AB33:AB98 R21:R23 W105:X109 AH36:IV103 AE36:AE102 AC36:AD103 AD35:AE35 AF36:AG101 U3:AF3 N1:N2 M1 O1:Q1 U11:Z12 X10:AB10 AA14:IV15 S23 C5:E7 R25:S101 V107:V111 B8:B97 S102:S105 S7:T7 K2 H3 B1:F3 AF33:IV35 T32:W32 S107:S111 AC33:AC35 AD16:IV32 V46:V105 T108:U112 W46:X103 T56:U106 AA16:AA100 Z102:AA106 U46:U55 T55 S4:S6 R4:R7 U34:X34 W15:Z25 W26:X33 H5:L5"/>
    <dataValidation type="list" allowBlank="1" sqref="N2">
      <formula1>$Q$25:$Q$30</formula1>
    </dataValidation>
    <dataValidation type="list" allowBlank="1" showInputMessage="1" showErrorMessage="1" errorTitle="Invalid entry" error="Choose one of the following:_x000a_CC for correct call_x000a_CNC for correct no-call_x000a_IC for incorrect call_x000a_INC for incorrect no-call" promptTitle="Call assessment" prompt="Input whether the call or no-call is correct or incorrect using the following abbreviations:_x000a_CC for correct call_x000a_CNC for correct no-call_x000a_IC for incorrect call_x000a_INC for incorrect no-call" sqref="H8">
      <formula1>$R$18:$R$22</formula1>
    </dataValidation>
    <dataValidation type="list" errorStyle="warning" allowBlank="1" showInputMessage="1" showErrorMessage="1" errorTitle="Invalid entry" error="Invalid entry." promptTitle="Calling Officiall Floor Postion" prompt="Enter the floor position of the official(s) involved in the call. Do not enter the position for officals not involved." sqref="D8">
      <formula1>$R$13:$R$15</formula1>
    </dataValidation>
    <dataValidation type="list" allowBlank="1" showInputMessage="1" showErrorMessage="1" errorTitle="Invalid Entry" error="Floor position must be L, C, or T." prompt="Enter the floor position of the official(s) involved in the call. Do not enter the position for officals not involved." sqref="D8">
      <formula1>$R$12:$R$15</formula1>
    </dataValidation>
    <dataValidation type="list" allowBlank="1" showInputMessage="1" errorTitle="Invalid Entry" error="Invalid Entry" promptTitle="Calling official floor position" prompt="Enter the position of the calling official(s). Do not enter a value for officials not involved in the call." sqref="C8">
      <formula1>$R$12:$R$15</formula1>
    </dataValidation>
    <dataValidation type="list" allowBlank="1" showInputMessage="1" showErrorMessage="1" errorTitle="Invalid entry" error="Floor position must be L, C, or T." prompt="Enter the floor position of the official(s) involved in the call. Do not enter the position for officals not involved." sqref="E8 C8">
      <formula1>$R$13:$R$15</formula1>
    </dataValidation>
    <dataValidation type="list" allowBlank="1" showInputMessage="1" showErrorMessage="1" errorTitle="Invalid Entry" error="Invalid Entry" promptTitle="Calling official floor position" prompt="Enter the position of the calling official(s). Do not enter a value for officials not involved in the call." sqref="E8">
      <formula1>$R$12:$R$15</formula1>
    </dataValidation>
    <dataValidation type="list" allowBlank="1" showInputMessage="1" showErrorMessage="1" errorTitle="Invalid entry" error="Choose one of the following:_x000a_CC for correct call_x000a_CNC for correct no-call_x000a_IC for incorrect call_x000a_INC for incorrect no-call" sqref="H9:H97">
      <formula1>$R$18:$R$22</formula1>
    </dataValidation>
    <dataValidation type="list" allowBlank="1" showErrorMessage="1" errorTitle="Invalid Entry" error="Invalid Entry" sqref="C9:E97">
      <formula1>$R$12:$R$15</formula1>
    </dataValidation>
    <dataValidation type="list" allowBlank="1" showErrorMessage="1" errorTitle="Invalid Entry" error="Floor position must be L, C, or T." sqref="C9:E97">
      <formula1>$R$13:$R$15</formula1>
    </dataValidation>
    <dataValidation type="list" allowBlank="1" sqref="G9:G97">
      <formula1>$T$12:$T$31</formula1>
    </dataValidation>
    <dataValidation type="list" allowBlank="1" showInputMessage="1" showErrorMessage="1" errorTitle="Invalid Entry" error="Choose a foul from the drop down list. If the call is not listed, enter &quot;other&quot; and explain in the description field to the right." prompt="Choose a foul from the drop down list." sqref="G8">
      <formula1>$T$12:$T$31</formula1>
    </dataValidation>
    <dataValidation type="list" allowBlank="1" showErrorMessage="1" errorTitle="Invalid entry" error="Choose a foul from the drop down list. If the call is not listed, enter &quot;other&quot; and explain in the description field to the right." sqref="G9:G97">
      <formula1>$T$12:$T$30</formula1>
    </dataValidation>
    <dataValidation type="list" allowBlank="1" showInputMessage="1" showErrorMessage="1" errorTitle="Invalid entry" error="Choose a foul from the drop down list. If the call is not listed, enter &quot;other&quot; and explain in the description field to the right." prompt="Choose a foul from the drop down list." sqref="G8">
      <formula1>$T$12:$T$30</formula1>
    </dataValidation>
    <dataValidation allowBlank="1" errorTitle="Invalid entry" error="Governing rules must be NFHS, NCAA men or NCAA women." promptTitle="Game rules" prompt="Choose the rules used to govern the contest from the drop-down list. If no choice is made, the default is NFHS rules." sqref="I3"/>
    <dataValidation type="list" allowBlank="1" showErrorMessage="1" errorTitle="Invalid entry" error="Choose a violation from the drop down list. If the call is not listed, enter &quot;other&quot; and explain in the description field to the right." sqref="F9:F97">
      <formula1>$T$34:$T$54</formula1>
    </dataValidation>
    <dataValidation type="list" allowBlank="1" showInputMessage="1" showErrorMessage="1" errorTitle="Invalid entry" error="Choose a violation from the drop down list. If the call is not listed, enter &quot;other&quot; and explain in the description field to the right." prompt="Choose a violation from the drop down list." sqref="F8">
      <formula1>$T$34:$T$54</formula1>
    </dataValidation>
  </dataValidations>
  <pageMargins left="0.5" right="0.5" top="0.5" bottom="0.25" header="0.25" footer="0.25"/>
  <pageSetup scale="50" orientation="portrait"/>
  <headerFooter>
    <oddFooter>&amp;C&amp;P of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zoomScaleNormal="100" workbookViewId="0">
      <pane xSplit="1" ySplit="7" topLeftCell="B18" activePane="bottomRight" state="frozen"/>
      <selection activeCell="R39" sqref="R39"/>
      <selection pane="topRight" activeCell="R39" sqref="R39"/>
      <selection pane="bottomLeft" activeCell="R39" sqref="R39"/>
      <selection pane="bottomRight" activeCell="B1" sqref="B1:B1048576"/>
    </sheetView>
  </sheetViews>
  <sheetFormatPr defaultRowHeight="15"/>
  <cols>
    <col min="1" max="1" width="3.42578125" style="2" customWidth="1"/>
    <col min="2" max="2" width="8.7109375" style="217" customWidth="1"/>
    <col min="3" max="5" width="14.7109375" style="2" customWidth="1"/>
    <col min="6" max="7" width="11.7109375" style="2" customWidth="1"/>
    <col min="8" max="8" width="6.7109375" style="2" customWidth="1"/>
    <col min="9" max="9" width="20.42578125" style="2" customWidth="1"/>
    <col min="10" max="15" width="14" style="2" customWidth="1"/>
    <col min="16" max="16" width="8.85546875" style="2" customWidth="1"/>
    <col min="17" max="17" width="11.42578125" style="2" customWidth="1"/>
    <col min="18" max="18" width="14.7109375" style="2" bestFit="1" customWidth="1"/>
    <col min="19" max="19" width="21.28515625" style="2" bestFit="1" customWidth="1"/>
    <col min="20" max="21" width="14.7109375" style="2" bestFit="1" customWidth="1"/>
    <col min="22" max="22" width="22" style="2" bestFit="1" customWidth="1"/>
    <col min="23" max="23" width="12.42578125" style="2" bestFit="1" customWidth="1"/>
    <col min="24" max="24" width="21.42578125" style="2" bestFit="1" customWidth="1"/>
    <col min="25" max="25" width="14.7109375" style="2" bestFit="1" customWidth="1"/>
    <col min="26" max="26" width="23.42578125" style="2" bestFit="1" customWidth="1"/>
    <col min="27" max="27" width="14.7109375" style="2" bestFit="1" customWidth="1"/>
    <col min="28" max="28" width="22" style="2" bestFit="1" customWidth="1"/>
    <col min="29" max="29" width="8.42578125" style="2" bestFit="1" customWidth="1"/>
    <col min="30" max="30" width="22" style="2" bestFit="1" customWidth="1"/>
    <col min="31" max="256" width="11.42578125" style="2" customWidth="1"/>
    <col min="257" max="16384" width="9.140625" style="2"/>
  </cols>
  <sheetData>
    <row r="1" spans="1:32" s="35" customFormat="1" ht="15.75" customHeight="1" thickTop="1" thickBot="1">
      <c r="A1" s="205"/>
      <c r="B1" s="214" t="s">
        <v>8</v>
      </c>
      <c r="C1" s="288" t="str">
        <f>IF('Game Summary'!I5="","-",'Game Summary'!I5)</f>
        <v>-</v>
      </c>
      <c r="D1" s="289" t="str">
        <f>IF(ISERROR(C1/B1),"-",C1/B1)</f>
        <v>-</v>
      </c>
      <c r="E1" s="165" t="s">
        <v>142</v>
      </c>
      <c r="F1" s="205"/>
      <c r="G1" s="204" t="s">
        <v>141</v>
      </c>
      <c r="H1" s="205"/>
      <c r="I1" s="205"/>
      <c r="K1" s="121"/>
      <c r="L1" s="122"/>
      <c r="M1" s="205"/>
      <c r="N1" s="205"/>
      <c r="O1" s="205"/>
      <c r="P1" s="205"/>
      <c r="Q1" s="205"/>
      <c r="R1" s="36"/>
      <c r="S1" s="36"/>
    </row>
    <row r="2" spans="1:32" ht="15.75" customHeight="1" thickTop="1">
      <c r="B2" s="215" t="s">
        <v>5</v>
      </c>
      <c r="C2" s="290" t="str">
        <f>IF('Game Summary'!C4="","-",'Game Summary'!C4)</f>
        <v>-</v>
      </c>
      <c r="D2" s="291" t="str">
        <f>IF(ISERROR(C2/B2),"-",C2/B2)</f>
        <v>-</v>
      </c>
      <c r="E2" s="207"/>
      <c r="I2" s="110"/>
      <c r="K2" s="123"/>
      <c r="L2" s="124"/>
      <c r="R2" s="125" t="s">
        <v>83</v>
      </c>
      <c r="S2" s="129"/>
      <c r="T2" s="126"/>
      <c r="U2" s="274" t="s">
        <v>15</v>
      </c>
      <c r="V2" s="272"/>
      <c r="W2" s="272"/>
      <c r="X2" s="275"/>
      <c r="Y2" s="271" t="s">
        <v>14</v>
      </c>
      <c r="Z2" s="272"/>
      <c r="AA2" s="272"/>
      <c r="AB2" s="275"/>
      <c r="AC2" s="271" t="s">
        <v>150</v>
      </c>
      <c r="AD2" s="272"/>
      <c r="AE2" s="272"/>
      <c r="AF2" s="273"/>
    </row>
    <row r="3" spans="1:32" ht="15.75" customHeight="1" thickBot="1">
      <c r="B3" s="216" t="s">
        <v>6</v>
      </c>
      <c r="C3" s="292" t="str">
        <f>IF('Game Summary'!C5="","-",'Game Summary'!C5)</f>
        <v>-</v>
      </c>
      <c r="D3" s="293" t="str">
        <f>IF(ISERROR(C3/B3),"-",C3/B3)</f>
        <v>-</v>
      </c>
      <c r="E3" s="208"/>
      <c r="G3" s="166"/>
      <c r="H3" s="167" t="s">
        <v>131</v>
      </c>
      <c r="I3" s="111" t="str">
        <f>IF('1st half breakdown'!I3=0,"-",'1st half breakdown'!I3)</f>
        <v>-</v>
      </c>
      <c r="K3" s="122"/>
      <c r="L3" s="124"/>
      <c r="R3" s="127" t="s">
        <v>84</v>
      </c>
      <c r="S3" s="130"/>
      <c r="T3" s="128"/>
      <c r="U3" s="174" t="s">
        <v>80</v>
      </c>
      <c r="V3" s="175" t="s">
        <v>7</v>
      </c>
      <c r="W3" s="176" t="s">
        <v>75</v>
      </c>
      <c r="X3" s="177" t="s">
        <v>139</v>
      </c>
      <c r="Y3" s="174" t="s">
        <v>80</v>
      </c>
      <c r="Z3" s="175" t="s">
        <v>7</v>
      </c>
      <c r="AA3" s="176" t="s">
        <v>75</v>
      </c>
      <c r="AB3" s="177" t="s">
        <v>139</v>
      </c>
      <c r="AC3" s="178" t="s">
        <v>80</v>
      </c>
      <c r="AD3" s="175" t="s">
        <v>7</v>
      </c>
      <c r="AE3" s="176" t="s">
        <v>75</v>
      </c>
      <c r="AF3" s="179" t="s">
        <v>139</v>
      </c>
    </row>
    <row r="4" spans="1:32" ht="15.75" customHeight="1" thickTop="1" thickBot="1">
      <c r="H4" s="78"/>
      <c r="I4" s="209"/>
      <c r="J4" s="210"/>
      <c r="K4" s="124"/>
      <c r="L4" s="53"/>
      <c r="R4" s="171" t="s">
        <v>76</v>
      </c>
      <c r="S4" s="308">
        <f>'Game Summary'!B17</f>
        <v>0</v>
      </c>
      <c r="T4" s="309"/>
      <c r="U4" s="101">
        <f>SUMPRODUCT(($C$8:$C$97&gt;"")*($F$8:$F$97&gt;""))</f>
        <v>0</v>
      </c>
      <c r="V4" s="102">
        <f>U4-W4</f>
        <v>0</v>
      </c>
      <c r="W4" s="103">
        <f>SUMPRODUCT(($C$8:$C$97&gt;"")*(ISNUMBER(FIND("I",$H$8:$H$97)))*($F$8:$F$97&gt;""))</f>
        <v>0</v>
      </c>
      <c r="X4" s="118" t="str">
        <f>IF(U4=0,"-",V4/U4)</f>
        <v>-</v>
      </c>
      <c r="Y4" s="101">
        <f>SUMPRODUCT(($C$8:$C$97&gt;"")*($G$8:$G$97&gt;""))</f>
        <v>0</v>
      </c>
      <c r="Z4" s="102">
        <f>Y4-AA4</f>
        <v>0</v>
      </c>
      <c r="AA4" s="103">
        <f>SUMPRODUCT(($C$8:$C$97&gt;"")*(ISNUMBER(FIND("I",$H$8:$H$97)))*($G$8:$G$97&gt;""))</f>
        <v>0</v>
      </c>
      <c r="AB4" s="118" t="str">
        <f>IF(Y4=0,"-",Z4/Y4)</f>
        <v>-</v>
      </c>
      <c r="AC4" s="104">
        <f>COUNTA($C$8:$C$97)</f>
        <v>0</v>
      </c>
      <c r="AD4" s="102">
        <f>AC4-AE4</f>
        <v>0</v>
      </c>
      <c r="AE4" s="107">
        <f>SUMPRODUCT(($C$8:$C$97&gt;"")*(ISNUMBER(FIND("I",$H$8:$H$97))))</f>
        <v>0</v>
      </c>
      <c r="AF4" s="118" t="str">
        <f>IF(AC4=0,"-",AD4/AC4)</f>
        <v>-</v>
      </c>
    </row>
    <row r="5" spans="1:32" ht="15.75" customHeight="1" thickTop="1" thickBot="1">
      <c r="B5" s="278" t="s">
        <v>9</v>
      </c>
      <c r="C5" s="280" t="s">
        <v>152</v>
      </c>
      <c r="D5" s="294"/>
      <c r="E5" s="281"/>
      <c r="F5" s="280" t="s">
        <v>99</v>
      </c>
      <c r="G5" s="281"/>
      <c r="H5" s="212" t="s">
        <v>173</v>
      </c>
      <c r="I5" s="213"/>
      <c r="J5" s="209"/>
      <c r="K5" s="76"/>
      <c r="L5" s="53"/>
      <c r="M5" s="77"/>
      <c r="N5" s="70"/>
      <c r="R5" s="172" t="s">
        <v>77</v>
      </c>
      <c r="S5" s="299">
        <f>'Game Summary'!B23</f>
        <v>0</v>
      </c>
      <c r="T5" s="300"/>
      <c r="U5" s="79">
        <f>SUMPRODUCT(($D$8:$D$97&gt;"")*($F$8:$F$97&gt;""))</f>
        <v>0</v>
      </c>
      <c r="V5" s="80">
        <f>U5-W5</f>
        <v>0</v>
      </c>
      <c r="W5" s="99">
        <f>SUMPRODUCT(($D$8:$D$97&gt;"")*(ISNUMBER(FIND("I",$H$8:$H$97)))*($F$8:$F$97&gt;""))</f>
        <v>0</v>
      </c>
      <c r="X5" s="119" t="str">
        <f>IF(U5=0,"-",V5/U5)</f>
        <v>-</v>
      </c>
      <c r="Y5" s="79">
        <f>SUMPRODUCT(($D$8:$D$97&gt;"")*($G$8:$G$97&gt;""))</f>
        <v>0</v>
      </c>
      <c r="Z5" s="80">
        <f>Y5-AA5</f>
        <v>0</v>
      </c>
      <c r="AA5" s="99">
        <f>SUMPRODUCT(($D$8:$D$97&gt;"")*(ISNUMBER(FIND("I",$H$8:$H$97)))*($G$8:$G$97&gt;""))</f>
        <v>0</v>
      </c>
      <c r="AB5" s="119" t="str">
        <f>IF(Y5=0,"-",Z5/Y5)</f>
        <v>-</v>
      </c>
      <c r="AC5" s="105">
        <f>COUNTA($D$8:$D$97)</f>
        <v>0</v>
      </c>
      <c r="AD5" s="80">
        <f>AC5-AE5</f>
        <v>0</v>
      </c>
      <c r="AE5" s="108">
        <f>SUMPRODUCT(($D$8:$D$97&gt;"")*(ISNUMBER(FIND("I",$H$8:$H$97))))</f>
        <v>0</v>
      </c>
      <c r="AF5" s="119" t="str">
        <f>IF(AC5=0,"-",AD5/AC5)</f>
        <v>-</v>
      </c>
    </row>
    <row r="6" spans="1:32" ht="15.75" customHeight="1" thickBot="1">
      <c r="B6" s="279"/>
      <c r="C6" s="188" t="s">
        <v>2</v>
      </c>
      <c r="D6" s="189" t="s">
        <v>3</v>
      </c>
      <c r="E6" s="190" t="s">
        <v>4</v>
      </c>
      <c r="F6" s="295" t="s">
        <v>0</v>
      </c>
      <c r="G6" s="276" t="s">
        <v>1</v>
      </c>
      <c r="H6" s="282" t="s">
        <v>166</v>
      </c>
      <c r="I6" s="283"/>
      <c r="O6" s="70"/>
      <c r="R6" s="173" t="s">
        <v>78</v>
      </c>
      <c r="S6" s="304">
        <f>'Game Summary'!B29</f>
        <v>0</v>
      </c>
      <c r="T6" s="305"/>
      <c r="U6" s="81">
        <f>SUMPRODUCT(($E$8:$E$97&gt;"")*($F$8:$F$97&gt;""))</f>
        <v>0</v>
      </c>
      <c r="V6" s="82">
        <f>U6-W6</f>
        <v>0</v>
      </c>
      <c r="W6" s="100">
        <f>SUMPRODUCT(($E$8:$E$97&gt;"")*(ISNUMBER(FIND("I",$H$8:$H$97)))*($F$8:$F$97&gt;""))</f>
        <v>0</v>
      </c>
      <c r="X6" s="120" t="str">
        <f>IF(U6=0,"-",V6/U6)</f>
        <v>-</v>
      </c>
      <c r="Y6" s="81">
        <f>SUMPRODUCT(($E$8:$E$97&gt;"")*($G$8:$G$97&gt;""))</f>
        <v>0</v>
      </c>
      <c r="Z6" s="82">
        <f>Y6-AA6</f>
        <v>0</v>
      </c>
      <c r="AA6" s="100">
        <f>SUMPRODUCT(($E$8:$E$97&gt;"")*(ISNUMBER(FIND("I",$H$8:$H$97)))*($G$8:$G$97&gt;""))</f>
        <v>0</v>
      </c>
      <c r="AB6" s="120" t="str">
        <f>IF(Y6=0,"-",Z6/Y6)</f>
        <v>-</v>
      </c>
      <c r="AC6" s="106">
        <f>COUNTA($E$8:$E$97)</f>
        <v>0</v>
      </c>
      <c r="AD6" s="82">
        <f>AC6-AE6</f>
        <v>0</v>
      </c>
      <c r="AE6" s="109">
        <f>SUMPRODUCT(($E$8:$E$97&gt;"")*(ISNUMBER(FIND("I",$H$8:$H$97))))</f>
        <v>0</v>
      </c>
      <c r="AF6" s="120" t="str">
        <f>IF(AC6=0,"-",AD6/AC6)</f>
        <v>-</v>
      </c>
    </row>
    <row r="7" spans="1:32" ht="16.5" customHeight="1" thickTop="1" thickBot="1">
      <c r="B7" s="218">
        <v>0</v>
      </c>
      <c r="C7" s="168">
        <f>'Game Summary'!B17</f>
        <v>0</v>
      </c>
      <c r="D7" s="169">
        <f>'Game Summary'!B23</f>
        <v>0</v>
      </c>
      <c r="E7" s="170">
        <f>'Game Summary'!B29</f>
        <v>0</v>
      </c>
      <c r="F7" s="306"/>
      <c r="G7" s="307"/>
      <c r="H7" s="284"/>
      <c r="I7" s="285"/>
      <c r="J7" s="301" t="s">
        <v>100</v>
      </c>
      <c r="K7" s="302"/>
      <c r="L7" s="302"/>
      <c r="M7" s="302"/>
      <c r="N7" s="302"/>
      <c r="O7" s="303"/>
      <c r="R7" s="180" t="s">
        <v>79</v>
      </c>
      <c r="S7" s="181"/>
      <c r="T7" s="181"/>
      <c r="U7" s="182">
        <f>COUNTA($F$8:$F$97)</f>
        <v>0</v>
      </c>
      <c r="V7" s="183">
        <f>U7-W7</f>
        <v>0</v>
      </c>
      <c r="W7" s="184">
        <f>SUMPRODUCT((ISNUMBER(FIND("I",$H$8:$H$97)))*($F$8:$F$97&gt;""))</f>
        <v>0</v>
      </c>
      <c r="X7" s="185" t="str">
        <f>IF(U7=0,"-",V7/U7)</f>
        <v>-</v>
      </c>
      <c r="Y7" s="182">
        <f>COUNTA($G$8:$G$97)</f>
        <v>0</v>
      </c>
      <c r="Z7" s="183">
        <f>Y7-AA7</f>
        <v>0</v>
      </c>
      <c r="AA7" s="184">
        <f>SUMPRODUCT((ISNUMBER(FIND("I",$H$8:$H$97)))*($G$8:$G$97&gt;""))</f>
        <v>0</v>
      </c>
      <c r="AB7" s="185" t="str">
        <f>IF(Y7=0,"-",Z7/Y7)</f>
        <v>-</v>
      </c>
      <c r="AC7" s="186">
        <f>COUNTA(F8:G97)</f>
        <v>0</v>
      </c>
      <c r="AD7" s="183">
        <f>AC7-AE7</f>
        <v>0</v>
      </c>
      <c r="AE7" s="187">
        <f>COUNTIF($H$8:$H$97,"I*")</f>
        <v>0</v>
      </c>
      <c r="AF7" s="185" t="str">
        <f>IF(AC7=0,"-",AD7/AC7)</f>
        <v>-</v>
      </c>
    </row>
    <row r="8" spans="1:32" ht="17.25" customHeight="1" thickTop="1">
      <c r="B8" s="85"/>
      <c r="C8" s="61"/>
      <c r="D8" s="64"/>
      <c r="E8" s="31"/>
      <c r="F8" s="27"/>
      <c r="G8" s="28"/>
      <c r="H8" s="83"/>
      <c r="I8" s="96" t="str">
        <f t="shared" ref="I8:I39" si="0">IF(H8="","",LOOKUP(H8,$R$19:$R$22,$S$19:$S$22))</f>
        <v/>
      </c>
      <c r="J8" s="17"/>
      <c r="K8" s="17"/>
      <c r="L8" s="17"/>
      <c r="M8" s="17"/>
      <c r="N8" s="17"/>
      <c r="O8" s="18"/>
    </row>
    <row r="9" spans="1:32" ht="15.75" thickBot="1">
      <c r="B9" s="85"/>
      <c r="C9" s="62"/>
      <c r="D9" s="63"/>
      <c r="E9" s="90"/>
      <c r="F9" s="29"/>
      <c r="G9" s="89"/>
      <c r="H9" s="88"/>
      <c r="I9" s="97" t="str">
        <f t="shared" si="0"/>
        <v/>
      </c>
      <c r="J9" s="19"/>
      <c r="K9" s="20"/>
      <c r="L9" s="20"/>
      <c r="M9" s="20"/>
      <c r="N9" s="20"/>
      <c r="O9" s="21"/>
    </row>
    <row r="10" spans="1:32" ht="15.75" customHeight="1" thickTop="1" thickBot="1">
      <c r="B10" s="85"/>
      <c r="C10" s="62"/>
      <c r="D10" s="63"/>
      <c r="E10" s="95"/>
      <c r="F10" s="29"/>
      <c r="G10" s="89"/>
      <c r="H10" s="88"/>
      <c r="I10" s="97" t="str">
        <f t="shared" si="0"/>
        <v/>
      </c>
      <c r="J10" s="19"/>
      <c r="K10" s="20"/>
      <c r="L10" s="20"/>
      <c r="M10" s="20"/>
      <c r="N10" s="20"/>
      <c r="O10" s="21"/>
      <c r="R10" s="10" t="s">
        <v>22</v>
      </c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2" ht="15.75" customHeight="1" thickTop="1" thickBot="1">
      <c r="B11" s="85"/>
      <c r="C11" s="62"/>
      <c r="D11" s="63"/>
      <c r="E11" s="90"/>
      <c r="F11" s="29"/>
      <c r="G11" s="89"/>
      <c r="H11" s="88"/>
      <c r="I11" s="97" t="str">
        <f t="shared" si="0"/>
        <v/>
      </c>
      <c r="J11" s="19"/>
      <c r="K11" s="20"/>
      <c r="L11" s="20"/>
      <c r="M11" s="20"/>
      <c r="N11" s="20"/>
      <c r="O11" s="21"/>
      <c r="R11" s="269" t="s">
        <v>73</v>
      </c>
      <c r="S11" s="270"/>
      <c r="T11" s="55" t="s">
        <v>14</v>
      </c>
      <c r="U11" s="269"/>
      <c r="V11" s="270"/>
      <c r="W11" s="269"/>
      <c r="X11" s="270"/>
      <c r="Y11" s="269"/>
      <c r="Z11" s="270"/>
    </row>
    <row r="12" spans="1:32" ht="16.5" customHeight="1" thickTop="1">
      <c r="B12" s="85"/>
      <c r="C12" s="62"/>
      <c r="D12" s="63"/>
      <c r="E12" s="90"/>
      <c r="F12" s="29"/>
      <c r="G12" s="89"/>
      <c r="H12" s="88"/>
      <c r="I12" s="97" t="str">
        <f t="shared" si="0"/>
        <v/>
      </c>
      <c r="J12" s="19"/>
      <c r="K12" s="20"/>
      <c r="L12" s="20"/>
      <c r="M12" s="20"/>
      <c r="N12" s="20"/>
      <c r="O12" s="21"/>
      <c r="R12" s="11"/>
      <c r="S12" s="12"/>
      <c r="T12" s="56" t="str">
        <f>IF($I$3=$U$12,$U12,IF($I$3=$W$12,$W12,$Y12))</f>
        <v>NFHS</v>
      </c>
      <c r="U12" s="11" t="s">
        <v>108</v>
      </c>
      <c r="V12" s="12"/>
      <c r="W12" s="11" t="s">
        <v>109</v>
      </c>
      <c r="X12" s="12"/>
      <c r="Y12" s="11" t="s">
        <v>110</v>
      </c>
      <c r="Z12" s="12"/>
    </row>
    <row r="13" spans="1:32">
      <c r="B13" s="85"/>
      <c r="C13" s="62"/>
      <c r="D13" s="63"/>
      <c r="E13" s="90"/>
      <c r="F13" s="29"/>
      <c r="G13" s="89"/>
      <c r="H13" s="88"/>
      <c r="I13" s="97" t="str">
        <f t="shared" si="0"/>
        <v/>
      </c>
      <c r="J13" s="19"/>
      <c r="K13" s="20"/>
      <c r="L13" s="20"/>
      <c r="M13" s="20"/>
      <c r="N13" s="20"/>
      <c r="O13" s="21"/>
      <c r="R13" s="13" t="s">
        <v>67</v>
      </c>
      <c r="S13" s="14" t="s">
        <v>70</v>
      </c>
      <c r="T13" s="56"/>
      <c r="U13" s="13"/>
      <c r="V13" s="14"/>
      <c r="W13" s="13"/>
      <c r="X13" s="14"/>
      <c r="Y13" s="13"/>
      <c r="Z13" s="14"/>
    </row>
    <row r="14" spans="1:32">
      <c r="B14" s="85"/>
      <c r="C14" s="62"/>
      <c r="D14" s="63"/>
      <c r="E14" s="90"/>
      <c r="F14" s="29"/>
      <c r="G14" s="89"/>
      <c r="H14" s="88"/>
      <c r="I14" s="97" t="str">
        <f t="shared" si="0"/>
        <v/>
      </c>
      <c r="J14" s="19"/>
      <c r="K14" s="20"/>
      <c r="L14" s="20"/>
      <c r="M14" s="20"/>
      <c r="N14" s="20"/>
      <c r="O14" s="21"/>
      <c r="R14" s="13" t="s">
        <v>68</v>
      </c>
      <c r="S14" s="14" t="s">
        <v>71</v>
      </c>
      <c r="T14" s="56" t="str">
        <f t="shared" ref="T14:T31" si="1">IF($I$3=$U$12,$U14,IF($I$3=$W$12,$W14,$Y14))</f>
        <v>Legal</v>
      </c>
      <c r="U14" s="13" t="s">
        <v>60</v>
      </c>
      <c r="V14" s="14" t="s">
        <v>59</v>
      </c>
      <c r="W14" s="13" t="s">
        <v>60</v>
      </c>
      <c r="X14" s="14" t="s">
        <v>59</v>
      </c>
      <c r="Y14" s="13" t="s">
        <v>60</v>
      </c>
      <c r="Z14" s="14" t="s">
        <v>59</v>
      </c>
    </row>
    <row r="15" spans="1:32" ht="15.75" customHeight="1">
      <c r="B15" s="85"/>
      <c r="C15" s="62"/>
      <c r="D15" s="63"/>
      <c r="E15" s="90"/>
      <c r="F15" s="29"/>
      <c r="G15" s="89"/>
      <c r="H15" s="88"/>
      <c r="I15" s="97" t="str">
        <f t="shared" si="0"/>
        <v/>
      </c>
      <c r="J15" s="19"/>
      <c r="K15" s="20"/>
      <c r="L15" s="20"/>
      <c r="M15" s="20"/>
      <c r="N15" s="20"/>
      <c r="O15" s="21"/>
      <c r="R15" s="13" t="s">
        <v>69</v>
      </c>
      <c r="S15" s="14" t="s">
        <v>72</v>
      </c>
      <c r="T15" s="56" t="str">
        <f t="shared" si="1"/>
        <v>Push</v>
      </c>
      <c r="U15" s="13" t="s">
        <v>25</v>
      </c>
      <c r="V15" s="14" t="s">
        <v>11</v>
      </c>
      <c r="W15" s="13" t="s">
        <v>25</v>
      </c>
      <c r="X15" s="14" t="s">
        <v>11</v>
      </c>
      <c r="Y15" s="13" t="s">
        <v>25</v>
      </c>
      <c r="Z15" s="14" t="s">
        <v>11</v>
      </c>
    </row>
    <row r="16" spans="1:32" ht="15.75" thickBot="1">
      <c r="B16" s="85"/>
      <c r="C16" s="62"/>
      <c r="D16" s="63"/>
      <c r="E16" s="90"/>
      <c r="F16" s="29"/>
      <c r="G16" s="89"/>
      <c r="H16" s="88"/>
      <c r="I16" s="97" t="str">
        <f t="shared" si="0"/>
        <v/>
      </c>
      <c r="J16" s="19"/>
      <c r="K16" s="20"/>
      <c r="L16" s="20"/>
      <c r="M16" s="20"/>
      <c r="N16" s="20"/>
      <c r="O16" s="21"/>
      <c r="R16" s="13"/>
      <c r="S16" s="14"/>
      <c r="T16" s="56" t="str">
        <f t="shared" si="1"/>
        <v>Hit</v>
      </c>
      <c r="U16" s="13" t="s">
        <v>28</v>
      </c>
      <c r="V16" s="14" t="s">
        <v>13</v>
      </c>
      <c r="W16" s="13" t="s">
        <v>28</v>
      </c>
      <c r="X16" s="14" t="s">
        <v>13</v>
      </c>
      <c r="Y16" s="13" t="s">
        <v>28</v>
      </c>
      <c r="Z16" s="14" t="s">
        <v>13</v>
      </c>
    </row>
    <row r="17" spans="2:26" ht="15.75" customHeight="1" thickTop="1" thickBot="1">
      <c r="B17" s="85"/>
      <c r="C17" s="62"/>
      <c r="D17" s="63"/>
      <c r="E17" s="90"/>
      <c r="F17" s="29"/>
      <c r="G17" s="89"/>
      <c r="H17" s="88"/>
      <c r="I17" s="97" t="str">
        <f t="shared" si="0"/>
        <v/>
      </c>
      <c r="J17" s="19"/>
      <c r="K17" s="19"/>
      <c r="L17" s="19"/>
      <c r="M17" s="19"/>
      <c r="N17" s="19"/>
      <c r="O17" s="22"/>
      <c r="R17" s="269" t="s">
        <v>101</v>
      </c>
      <c r="S17" s="270"/>
      <c r="T17" s="56" t="str">
        <f t="shared" si="1"/>
        <v>Hold</v>
      </c>
      <c r="U17" s="13" t="s">
        <v>118</v>
      </c>
      <c r="V17" s="14" t="s">
        <v>119</v>
      </c>
      <c r="W17" s="13" t="s">
        <v>118</v>
      </c>
      <c r="X17" s="14" t="s">
        <v>119</v>
      </c>
      <c r="Y17" s="13" t="s">
        <v>31</v>
      </c>
      <c r="Z17" s="14" t="s">
        <v>32</v>
      </c>
    </row>
    <row r="18" spans="2:26" ht="15.75" thickTop="1">
      <c r="B18" s="85"/>
      <c r="C18" s="62"/>
      <c r="D18" s="63"/>
      <c r="E18" s="90"/>
      <c r="F18" s="29"/>
      <c r="G18" s="89"/>
      <c r="H18" s="88"/>
      <c r="I18" s="97" t="str">
        <f t="shared" si="0"/>
        <v/>
      </c>
      <c r="J18" s="19"/>
      <c r="K18" s="20"/>
      <c r="L18" s="20"/>
      <c r="M18" s="20"/>
      <c r="N18" s="20"/>
      <c r="O18" s="21"/>
      <c r="R18" s="58"/>
      <c r="S18" s="54"/>
      <c r="T18" s="56" t="str">
        <f t="shared" si="1"/>
        <v>Hand Ck</v>
      </c>
      <c r="U18" s="13" t="s">
        <v>31</v>
      </c>
      <c r="V18" s="14" t="s">
        <v>32</v>
      </c>
      <c r="W18" s="13" t="s">
        <v>31</v>
      </c>
      <c r="X18" s="14" t="s">
        <v>32</v>
      </c>
      <c r="Y18" s="13" t="s">
        <v>35</v>
      </c>
      <c r="Z18" s="14" t="s">
        <v>36</v>
      </c>
    </row>
    <row r="19" spans="2:26">
      <c r="B19" s="85"/>
      <c r="C19" s="62"/>
      <c r="D19" s="63"/>
      <c r="E19" s="90"/>
      <c r="F19" s="29"/>
      <c r="G19" s="89"/>
      <c r="H19" s="88"/>
      <c r="I19" s="97" t="str">
        <f t="shared" si="0"/>
        <v/>
      </c>
      <c r="J19" s="19"/>
      <c r="K19" s="20"/>
      <c r="L19" s="20"/>
      <c r="M19" s="20"/>
      <c r="N19" s="20"/>
      <c r="O19" s="21"/>
      <c r="R19" s="59" t="s">
        <v>155</v>
      </c>
      <c r="S19" s="32" t="s">
        <v>172</v>
      </c>
      <c r="T19" s="56" t="str">
        <f t="shared" si="1"/>
        <v>Block</v>
      </c>
      <c r="U19" s="13" t="s">
        <v>35</v>
      </c>
      <c r="V19" s="14" t="s">
        <v>36</v>
      </c>
      <c r="W19" s="13" t="s">
        <v>35</v>
      </c>
      <c r="X19" s="14" t="s">
        <v>36</v>
      </c>
      <c r="Y19" s="13" t="s">
        <v>39</v>
      </c>
      <c r="Z19" s="14" t="s">
        <v>12</v>
      </c>
    </row>
    <row r="20" spans="2:26">
      <c r="B20" s="85"/>
      <c r="C20" s="62"/>
      <c r="D20" s="63"/>
      <c r="E20" s="90"/>
      <c r="F20" s="29"/>
      <c r="G20" s="89"/>
      <c r="H20" s="88"/>
      <c r="I20" s="97" t="str">
        <f t="shared" si="0"/>
        <v/>
      </c>
      <c r="J20" s="19"/>
      <c r="K20" s="20"/>
      <c r="L20" s="20"/>
      <c r="M20" s="20"/>
      <c r="N20" s="20"/>
      <c r="O20" s="21"/>
      <c r="R20" s="59" t="s">
        <v>153</v>
      </c>
      <c r="S20" s="32" t="s">
        <v>154</v>
      </c>
      <c r="T20" s="56" t="str">
        <f t="shared" si="1"/>
        <v>Player Ctl</v>
      </c>
      <c r="U20" s="13" t="s">
        <v>39</v>
      </c>
      <c r="V20" s="14" t="s">
        <v>12</v>
      </c>
      <c r="W20" s="13" t="s">
        <v>39</v>
      </c>
      <c r="X20" s="14" t="s">
        <v>12</v>
      </c>
      <c r="Y20" s="13" t="s">
        <v>127</v>
      </c>
      <c r="Z20" s="14" t="s">
        <v>129</v>
      </c>
    </row>
    <row r="21" spans="2:26" ht="15.75" customHeight="1">
      <c r="B21" s="85"/>
      <c r="C21" s="62"/>
      <c r="D21" s="63"/>
      <c r="E21" s="90"/>
      <c r="F21" s="29"/>
      <c r="G21" s="89"/>
      <c r="H21" s="88"/>
      <c r="I21" s="97" t="str">
        <f t="shared" si="0"/>
        <v/>
      </c>
      <c r="J21" s="19"/>
      <c r="K21" s="20"/>
      <c r="L21" s="20"/>
      <c r="M21" s="20"/>
      <c r="N21" s="20"/>
      <c r="O21" s="21"/>
      <c r="R21" s="59" t="s">
        <v>159</v>
      </c>
      <c r="S21" s="32" t="s">
        <v>157</v>
      </c>
      <c r="T21" s="56" t="str">
        <f t="shared" si="1"/>
        <v>Team Ctl</v>
      </c>
      <c r="U21" s="13" t="s">
        <v>120</v>
      </c>
      <c r="V21" s="14" t="s">
        <v>121</v>
      </c>
      <c r="W21" s="13" t="s">
        <v>120</v>
      </c>
      <c r="X21" s="14" t="s">
        <v>121</v>
      </c>
      <c r="Y21" s="13" t="s">
        <v>128</v>
      </c>
      <c r="Z21" s="14" t="s">
        <v>130</v>
      </c>
    </row>
    <row r="22" spans="2:26">
      <c r="B22" s="85"/>
      <c r="C22" s="62"/>
      <c r="D22" s="63"/>
      <c r="E22" s="90"/>
      <c r="F22" s="29"/>
      <c r="G22" s="89"/>
      <c r="H22" s="88"/>
      <c r="I22" s="97" t="str">
        <f t="shared" si="0"/>
        <v/>
      </c>
      <c r="J22" s="19"/>
      <c r="K22" s="20"/>
      <c r="L22" s="20"/>
      <c r="M22" s="20"/>
      <c r="N22" s="20"/>
      <c r="O22" s="21"/>
      <c r="R22" s="59" t="s">
        <v>158</v>
      </c>
      <c r="S22" s="32" t="s">
        <v>156</v>
      </c>
      <c r="T22" s="56" t="str">
        <f t="shared" si="1"/>
        <v>Dbl/Sim</v>
      </c>
      <c r="U22" s="13" t="s">
        <v>106</v>
      </c>
      <c r="V22" s="14" t="s">
        <v>107</v>
      </c>
      <c r="W22" s="13" t="s">
        <v>106</v>
      </c>
      <c r="X22" s="14" t="s">
        <v>107</v>
      </c>
      <c r="Y22" s="13" t="s">
        <v>125</v>
      </c>
      <c r="Z22" s="14" t="s">
        <v>126</v>
      </c>
    </row>
    <row r="23" spans="2:26" ht="15.75" thickBot="1">
      <c r="B23" s="85"/>
      <c r="C23" s="62"/>
      <c r="D23" s="63"/>
      <c r="E23" s="90"/>
      <c r="F23" s="29"/>
      <c r="G23" s="89"/>
      <c r="H23" s="88"/>
      <c r="I23" s="97" t="str">
        <f t="shared" si="0"/>
        <v/>
      </c>
      <c r="J23" s="19"/>
      <c r="K23" s="20"/>
      <c r="L23" s="20"/>
      <c r="M23" s="20"/>
      <c r="N23" s="20"/>
      <c r="O23" s="21"/>
      <c r="R23" s="60"/>
      <c r="S23" s="33"/>
      <c r="T23" s="56" t="str">
        <f t="shared" si="1"/>
        <v>T - Team</v>
      </c>
      <c r="U23" s="13" t="s">
        <v>125</v>
      </c>
      <c r="V23" s="14" t="s">
        <v>126</v>
      </c>
      <c r="W23" s="13" t="s">
        <v>42</v>
      </c>
      <c r="X23" s="14" t="s">
        <v>122</v>
      </c>
      <c r="Y23" s="13" t="s">
        <v>144</v>
      </c>
      <c r="Z23" s="14" t="s">
        <v>145</v>
      </c>
    </row>
    <row r="24" spans="2:26" ht="15.75" customHeight="1" thickTop="1" thickBot="1">
      <c r="B24" s="85"/>
      <c r="C24" s="62"/>
      <c r="D24" s="63"/>
      <c r="E24" s="90"/>
      <c r="F24" s="29"/>
      <c r="G24" s="89"/>
      <c r="H24" s="88"/>
      <c r="I24" s="97" t="str">
        <f t="shared" si="0"/>
        <v/>
      </c>
      <c r="J24" s="19"/>
      <c r="K24" s="20"/>
      <c r="L24" s="20"/>
      <c r="M24" s="20"/>
      <c r="N24" s="20"/>
      <c r="O24" s="21"/>
      <c r="R24" s="269" t="s">
        <v>132</v>
      </c>
      <c r="S24" s="270"/>
      <c r="T24" s="56" t="str">
        <f t="shared" si="1"/>
        <v>T - Player/Sub</v>
      </c>
      <c r="U24" s="13" t="s">
        <v>62</v>
      </c>
      <c r="V24" s="14" t="s">
        <v>113</v>
      </c>
      <c r="W24" s="13" t="s">
        <v>125</v>
      </c>
      <c r="X24" s="14" t="s">
        <v>126</v>
      </c>
      <c r="Y24" s="13" t="s">
        <v>65</v>
      </c>
      <c r="Z24" s="14" t="s">
        <v>146</v>
      </c>
    </row>
    <row r="25" spans="2:26" ht="15.75" thickTop="1">
      <c r="B25" s="85"/>
      <c r="C25" s="62"/>
      <c r="D25" s="63"/>
      <c r="E25" s="90"/>
      <c r="F25" s="29"/>
      <c r="G25" s="89"/>
      <c r="H25" s="88"/>
      <c r="I25" s="97" t="str">
        <f t="shared" si="0"/>
        <v/>
      </c>
      <c r="J25" s="19"/>
      <c r="K25" s="20"/>
      <c r="L25" s="20"/>
      <c r="M25" s="20"/>
      <c r="N25" s="20"/>
      <c r="O25" s="21"/>
      <c r="R25" s="13"/>
      <c r="S25" s="32"/>
      <c r="T25" s="56" t="str">
        <f t="shared" si="1"/>
        <v>T - Bench</v>
      </c>
      <c r="U25" s="13" t="s">
        <v>65</v>
      </c>
      <c r="V25" s="14" t="s">
        <v>114</v>
      </c>
      <c r="W25" s="13" t="s">
        <v>62</v>
      </c>
      <c r="X25" s="14" t="s">
        <v>113</v>
      </c>
      <c r="Y25" s="13" t="s">
        <v>66</v>
      </c>
      <c r="Z25" s="14" t="s">
        <v>115</v>
      </c>
    </row>
    <row r="26" spans="2:26">
      <c r="B26" s="85"/>
      <c r="C26" s="62"/>
      <c r="D26" s="63"/>
      <c r="E26" s="90"/>
      <c r="F26" s="29"/>
      <c r="G26" s="89"/>
      <c r="H26" s="88"/>
      <c r="I26" s="97" t="str">
        <f t="shared" si="0"/>
        <v/>
      </c>
      <c r="J26" s="19"/>
      <c r="K26" s="19"/>
      <c r="L26" s="19"/>
      <c r="M26" s="19"/>
      <c r="N26" s="19"/>
      <c r="O26" s="22"/>
      <c r="R26" s="13" t="s">
        <v>108</v>
      </c>
      <c r="S26" s="32"/>
      <c r="T26" s="56" t="str">
        <f t="shared" si="1"/>
        <v>T - Coach</v>
      </c>
      <c r="U26" s="13" t="s">
        <v>66</v>
      </c>
      <c r="V26" s="14" t="s">
        <v>115</v>
      </c>
      <c r="W26" s="13" t="s">
        <v>63</v>
      </c>
      <c r="X26" s="14" t="s">
        <v>116</v>
      </c>
      <c r="Y26" s="13" t="s">
        <v>147</v>
      </c>
      <c r="Z26" s="14" t="s">
        <v>148</v>
      </c>
    </row>
    <row r="27" spans="2:26">
      <c r="B27" s="85"/>
      <c r="C27" s="62"/>
      <c r="D27" s="63"/>
      <c r="E27" s="90"/>
      <c r="F27" s="29"/>
      <c r="G27" s="89"/>
      <c r="H27" s="88"/>
      <c r="I27" s="97" t="str">
        <f t="shared" si="0"/>
        <v/>
      </c>
      <c r="J27" s="19"/>
      <c r="K27" s="20"/>
      <c r="L27" s="20"/>
      <c r="M27" s="20"/>
      <c r="N27" s="20"/>
      <c r="O27" s="21"/>
      <c r="R27" s="13" t="s">
        <v>109</v>
      </c>
      <c r="S27" s="32"/>
      <c r="T27" s="56" t="str">
        <f t="shared" si="1"/>
        <v>Intentional</v>
      </c>
      <c r="U27" s="13" t="s">
        <v>94</v>
      </c>
      <c r="V27" s="14" t="s">
        <v>52</v>
      </c>
      <c r="W27" s="13" t="s">
        <v>64</v>
      </c>
      <c r="X27" s="14" t="s">
        <v>117</v>
      </c>
      <c r="Y27" s="13" t="s">
        <v>123</v>
      </c>
      <c r="Z27" s="14" t="s">
        <v>52</v>
      </c>
    </row>
    <row r="28" spans="2:26" ht="15.75" customHeight="1">
      <c r="B28" s="85"/>
      <c r="C28" s="62"/>
      <c r="D28" s="63"/>
      <c r="E28" s="90"/>
      <c r="F28" s="29"/>
      <c r="G28" s="89"/>
      <c r="H28" s="88"/>
      <c r="I28" s="97" t="str">
        <f t="shared" si="0"/>
        <v/>
      </c>
      <c r="J28" s="19"/>
      <c r="K28" s="20"/>
      <c r="L28" s="20"/>
      <c r="M28" s="20"/>
      <c r="N28" s="20"/>
      <c r="O28" s="21"/>
      <c r="R28" s="13" t="s">
        <v>110</v>
      </c>
      <c r="S28" s="32"/>
      <c r="T28" s="56" t="str">
        <f t="shared" si="1"/>
        <v>Flagrant</v>
      </c>
      <c r="U28" s="13" t="s">
        <v>95</v>
      </c>
      <c r="V28" s="14" t="s">
        <v>55</v>
      </c>
      <c r="W28" s="13" t="s">
        <v>94</v>
      </c>
      <c r="X28" s="14" t="s">
        <v>52</v>
      </c>
      <c r="Y28" s="13" t="s">
        <v>124</v>
      </c>
      <c r="Z28" s="14" t="s">
        <v>55</v>
      </c>
    </row>
    <row r="29" spans="2:26">
      <c r="B29" s="85"/>
      <c r="C29" s="62"/>
      <c r="D29" s="63"/>
      <c r="E29" s="90"/>
      <c r="F29" s="29"/>
      <c r="G29" s="89"/>
      <c r="H29" s="88"/>
      <c r="I29" s="97" t="str">
        <f t="shared" si="0"/>
        <v/>
      </c>
      <c r="J29" s="19"/>
      <c r="K29" s="20"/>
      <c r="L29" s="20"/>
      <c r="M29" s="20"/>
      <c r="N29" s="20"/>
      <c r="O29" s="21"/>
      <c r="R29" s="13"/>
      <c r="S29" s="32"/>
      <c r="T29" s="56" t="str">
        <f t="shared" si="1"/>
        <v>Misc</v>
      </c>
      <c r="U29" s="13" t="s">
        <v>53</v>
      </c>
      <c r="V29" s="14" t="s">
        <v>54</v>
      </c>
      <c r="W29" s="13" t="s">
        <v>95</v>
      </c>
      <c r="X29" s="14" t="s">
        <v>55</v>
      </c>
      <c r="Y29" s="13" t="s">
        <v>53</v>
      </c>
      <c r="Z29" s="14" t="s">
        <v>54</v>
      </c>
    </row>
    <row r="30" spans="2:26">
      <c r="B30" s="85"/>
      <c r="C30" s="62"/>
      <c r="D30" s="63"/>
      <c r="E30" s="90"/>
      <c r="F30" s="29"/>
      <c r="G30" s="89"/>
      <c r="H30" s="88"/>
      <c r="I30" s="97" t="str">
        <f t="shared" si="0"/>
        <v/>
      </c>
      <c r="J30" s="19"/>
      <c r="K30" s="20"/>
      <c r="L30" s="20"/>
      <c r="M30" s="20"/>
      <c r="N30" s="20"/>
      <c r="O30" s="21"/>
      <c r="R30" s="13"/>
      <c r="S30" s="32"/>
      <c r="T30" s="56" t="str">
        <f t="shared" si="1"/>
        <v>Unk</v>
      </c>
      <c r="U30" s="13" t="s">
        <v>61</v>
      </c>
      <c r="V30" s="14" t="s">
        <v>96</v>
      </c>
      <c r="W30" s="13" t="s">
        <v>53</v>
      </c>
      <c r="X30" s="14" t="s">
        <v>54</v>
      </c>
      <c r="Y30" s="13" t="s">
        <v>61</v>
      </c>
      <c r="Z30" s="14" t="s">
        <v>96</v>
      </c>
    </row>
    <row r="31" spans="2:26">
      <c r="B31" s="85"/>
      <c r="C31" s="62"/>
      <c r="D31" s="63"/>
      <c r="E31" s="90"/>
      <c r="F31" s="29"/>
      <c r="G31" s="89"/>
      <c r="H31" s="88"/>
      <c r="I31" s="97" t="str">
        <f t="shared" si="0"/>
        <v/>
      </c>
      <c r="J31" s="19"/>
      <c r="K31" s="20"/>
      <c r="L31" s="20"/>
      <c r="M31" s="20"/>
      <c r="N31" s="20"/>
      <c r="O31" s="21"/>
      <c r="R31" s="13"/>
      <c r="S31" s="32"/>
      <c r="T31" s="56" t="str">
        <f t="shared" si="1"/>
        <v xml:space="preserve"> </v>
      </c>
      <c r="U31" s="13" t="s">
        <v>133</v>
      </c>
      <c r="V31" s="14"/>
      <c r="W31" s="13" t="s">
        <v>61</v>
      </c>
      <c r="X31" s="14" t="s">
        <v>96</v>
      </c>
      <c r="Y31" s="13" t="s">
        <v>133</v>
      </c>
      <c r="Z31" s="14"/>
    </row>
    <row r="32" spans="2:26" ht="15.75" thickBot="1">
      <c r="B32" s="85"/>
      <c r="C32" s="62"/>
      <c r="D32" s="63"/>
      <c r="E32" s="90"/>
      <c r="F32" s="29"/>
      <c r="G32" s="89"/>
      <c r="H32" s="88"/>
      <c r="I32" s="97" t="str">
        <f t="shared" si="0"/>
        <v/>
      </c>
      <c r="J32" s="19"/>
      <c r="K32" s="20"/>
      <c r="L32" s="20"/>
      <c r="M32" s="20"/>
      <c r="N32" s="20"/>
      <c r="O32" s="21"/>
      <c r="R32" s="26"/>
      <c r="S32" s="33"/>
      <c r="T32" s="57"/>
      <c r="U32" s="15"/>
      <c r="V32" s="16"/>
      <c r="W32" s="15"/>
      <c r="X32" s="16"/>
      <c r="Y32" s="15"/>
      <c r="Z32" s="16"/>
    </row>
    <row r="33" spans="2:26" ht="15.75" customHeight="1" thickTop="1" thickBot="1">
      <c r="B33" s="85"/>
      <c r="C33" s="62"/>
      <c r="D33" s="63"/>
      <c r="E33" s="90"/>
      <c r="F33" s="29"/>
      <c r="G33" s="89"/>
      <c r="H33" s="88"/>
      <c r="I33" s="97" t="str">
        <f t="shared" si="0"/>
        <v/>
      </c>
      <c r="J33" s="19"/>
      <c r="K33" s="20"/>
      <c r="L33" s="20"/>
      <c r="M33" s="20"/>
      <c r="N33" s="20"/>
      <c r="O33" s="21"/>
      <c r="T33" s="131" t="s">
        <v>15</v>
      </c>
      <c r="U33" s="131"/>
      <c r="V33" s="132"/>
      <c r="W33" s="269"/>
      <c r="X33" s="270"/>
      <c r="Y33" s="269"/>
      <c r="Z33" s="270"/>
    </row>
    <row r="34" spans="2:26" ht="15.75" thickTop="1">
      <c r="B34" s="85"/>
      <c r="C34" s="62"/>
      <c r="D34" s="63"/>
      <c r="E34" s="90"/>
      <c r="F34" s="29"/>
      <c r="G34" s="89"/>
      <c r="H34" s="88"/>
      <c r="I34" s="97" t="str">
        <f t="shared" si="0"/>
        <v/>
      </c>
      <c r="J34" s="19"/>
      <c r="K34" s="20"/>
      <c r="L34" s="20"/>
      <c r="M34" s="20"/>
      <c r="N34" s="20"/>
      <c r="O34" s="21"/>
      <c r="T34" s="56" t="str">
        <f>IF($I$3=$U$12,$U34,IF($I$3=$W$12,$W34,$Y34))</f>
        <v>NFHS</v>
      </c>
      <c r="U34" s="11" t="s">
        <v>108</v>
      </c>
      <c r="V34" s="12"/>
      <c r="W34" s="11" t="s">
        <v>109</v>
      </c>
      <c r="X34" s="12"/>
      <c r="Y34" s="11" t="s">
        <v>110</v>
      </c>
      <c r="Z34" s="12"/>
    </row>
    <row r="35" spans="2:26">
      <c r="B35" s="85"/>
      <c r="C35" s="62"/>
      <c r="D35" s="63"/>
      <c r="E35" s="90"/>
      <c r="F35" s="29"/>
      <c r="G35" s="89"/>
      <c r="H35" s="88"/>
      <c r="I35" s="97" t="str">
        <f t="shared" si="0"/>
        <v/>
      </c>
      <c r="J35" s="19"/>
      <c r="K35" s="19"/>
      <c r="L35" s="19"/>
      <c r="M35" s="19"/>
      <c r="N35" s="19"/>
      <c r="O35" s="22"/>
      <c r="T35" s="11"/>
      <c r="U35" s="11"/>
      <c r="V35" s="133"/>
      <c r="W35" s="11"/>
      <c r="X35" s="133"/>
      <c r="Y35" s="11"/>
      <c r="Z35" s="133"/>
    </row>
    <row r="36" spans="2:26">
      <c r="B36" s="85"/>
      <c r="C36" s="62"/>
      <c r="D36" s="63"/>
      <c r="E36" s="90"/>
      <c r="F36" s="29"/>
      <c r="G36" s="89"/>
      <c r="H36" s="88"/>
      <c r="I36" s="97" t="str">
        <f t="shared" si="0"/>
        <v/>
      </c>
      <c r="J36" s="19"/>
      <c r="K36" s="20"/>
      <c r="L36" s="20"/>
      <c r="M36" s="20"/>
      <c r="N36" s="20"/>
      <c r="O36" s="21"/>
      <c r="T36" s="56" t="str">
        <f t="shared" ref="T36:T54" si="2">IF($I$3=$U$12,$U36,IF($I$3=$W$12,$W36,$Y36))</f>
        <v>Out of B</v>
      </c>
      <c r="U36" s="13" t="s">
        <v>23</v>
      </c>
      <c r="V36" s="14" t="s">
        <v>24</v>
      </c>
      <c r="W36" s="13" t="s">
        <v>23</v>
      </c>
      <c r="X36" s="14" t="s">
        <v>24</v>
      </c>
      <c r="Y36" s="13" t="s">
        <v>23</v>
      </c>
      <c r="Z36" s="14" t="s">
        <v>24</v>
      </c>
    </row>
    <row r="37" spans="2:26">
      <c r="B37" s="85"/>
      <c r="C37" s="62"/>
      <c r="D37" s="63"/>
      <c r="E37" s="90"/>
      <c r="F37" s="29"/>
      <c r="G37" s="89"/>
      <c r="H37" s="88"/>
      <c r="I37" s="97" t="str">
        <f t="shared" si="0"/>
        <v/>
      </c>
      <c r="J37" s="19"/>
      <c r="K37" s="20"/>
      <c r="L37" s="20"/>
      <c r="M37" s="20"/>
      <c r="N37" s="20"/>
      <c r="O37" s="21"/>
      <c r="T37" s="56" t="str">
        <f t="shared" si="2"/>
        <v>Travel</v>
      </c>
      <c r="U37" s="13" t="s">
        <v>26</v>
      </c>
      <c r="V37" s="14" t="s">
        <v>27</v>
      </c>
      <c r="W37" s="13" t="s">
        <v>26</v>
      </c>
      <c r="X37" s="14" t="s">
        <v>27</v>
      </c>
      <c r="Y37" s="13" t="s">
        <v>26</v>
      </c>
      <c r="Z37" s="14" t="s">
        <v>27</v>
      </c>
    </row>
    <row r="38" spans="2:26">
      <c r="B38" s="85"/>
      <c r="C38" s="62"/>
      <c r="D38" s="63"/>
      <c r="E38" s="90"/>
      <c r="F38" s="29"/>
      <c r="G38" s="89"/>
      <c r="H38" s="88"/>
      <c r="I38" s="97" t="str">
        <f t="shared" si="0"/>
        <v/>
      </c>
      <c r="J38" s="19"/>
      <c r="K38" s="20"/>
      <c r="L38" s="20"/>
      <c r="M38" s="20"/>
      <c r="N38" s="20"/>
      <c r="O38" s="21"/>
      <c r="T38" s="56" t="str">
        <f t="shared" si="2"/>
        <v>Held ball</v>
      </c>
      <c r="U38" s="13" t="s">
        <v>29</v>
      </c>
      <c r="V38" s="14" t="s">
        <v>30</v>
      </c>
      <c r="W38" s="13" t="s">
        <v>29</v>
      </c>
      <c r="X38" s="14" t="s">
        <v>30</v>
      </c>
      <c r="Y38" s="13" t="s">
        <v>29</v>
      </c>
      <c r="Z38" s="14" t="s">
        <v>30</v>
      </c>
    </row>
    <row r="39" spans="2:26">
      <c r="B39" s="85"/>
      <c r="C39" s="62"/>
      <c r="D39" s="63"/>
      <c r="E39" s="90"/>
      <c r="F39" s="29"/>
      <c r="G39" s="89"/>
      <c r="H39" s="88"/>
      <c r="I39" s="97" t="str">
        <f t="shared" si="0"/>
        <v/>
      </c>
      <c r="J39" s="19"/>
      <c r="K39" s="20"/>
      <c r="L39" s="20"/>
      <c r="M39" s="20"/>
      <c r="N39" s="20"/>
      <c r="O39" s="21"/>
      <c r="T39" s="56" t="str">
        <f t="shared" si="2"/>
        <v>Dbl Dbb</v>
      </c>
      <c r="U39" s="13" t="s">
        <v>33</v>
      </c>
      <c r="V39" s="14" t="s">
        <v>34</v>
      </c>
      <c r="W39" s="13" t="s">
        <v>33</v>
      </c>
      <c r="X39" s="14" t="s">
        <v>34</v>
      </c>
      <c r="Y39" s="13" t="s">
        <v>33</v>
      </c>
      <c r="Z39" s="14" t="s">
        <v>34</v>
      </c>
    </row>
    <row r="40" spans="2:26">
      <c r="B40" s="85"/>
      <c r="C40" s="62"/>
      <c r="D40" s="63"/>
      <c r="E40" s="90"/>
      <c r="F40" s="29"/>
      <c r="G40" s="89"/>
      <c r="H40" s="88"/>
      <c r="I40" s="97" t="str">
        <f t="shared" ref="I40:I71" si="3">IF(H40="","",LOOKUP(H40,$R$19:$R$22,$S$19:$S$22))</f>
        <v/>
      </c>
      <c r="J40" s="19"/>
      <c r="K40" s="20"/>
      <c r="L40" s="20"/>
      <c r="M40" s="20"/>
      <c r="N40" s="20"/>
      <c r="O40" s="21"/>
      <c r="T40" s="56" t="str">
        <f t="shared" si="2"/>
        <v>Carry</v>
      </c>
      <c r="U40" s="13" t="s">
        <v>37</v>
      </c>
      <c r="V40" s="14" t="s">
        <v>38</v>
      </c>
      <c r="W40" s="13" t="s">
        <v>37</v>
      </c>
      <c r="X40" s="14" t="s">
        <v>38</v>
      </c>
      <c r="Y40" s="13" t="s">
        <v>37</v>
      </c>
      <c r="Z40" s="14" t="s">
        <v>38</v>
      </c>
    </row>
    <row r="41" spans="2:26">
      <c r="B41" s="85"/>
      <c r="C41" s="62"/>
      <c r="D41" s="63"/>
      <c r="E41" s="90"/>
      <c r="F41" s="29"/>
      <c r="G41" s="89"/>
      <c r="H41" s="88"/>
      <c r="I41" s="97" t="str">
        <f t="shared" si="3"/>
        <v/>
      </c>
      <c r="J41" s="19"/>
      <c r="K41" s="20"/>
      <c r="L41" s="20"/>
      <c r="M41" s="20"/>
      <c r="N41" s="20"/>
      <c r="O41" s="21"/>
      <c r="T41" s="56" t="str">
        <f t="shared" si="2"/>
        <v>Kick</v>
      </c>
      <c r="U41" s="13" t="s">
        <v>40</v>
      </c>
      <c r="V41" s="14" t="s">
        <v>41</v>
      </c>
      <c r="W41" s="13" t="s">
        <v>40</v>
      </c>
      <c r="X41" s="14" t="s">
        <v>41</v>
      </c>
      <c r="Y41" s="13" t="s">
        <v>40</v>
      </c>
      <c r="Z41" s="14" t="s">
        <v>41</v>
      </c>
    </row>
    <row r="42" spans="2:26">
      <c r="B42" s="85"/>
      <c r="C42" s="62"/>
      <c r="D42" s="63"/>
      <c r="E42" s="90"/>
      <c r="F42" s="29"/>
      <c r="G42" s="89"/>
      <c r="H42" s="88"/>
      <c r="I42" s="97" t="str">
        <f t="shared" si="3"/>
        <v/>
      </c>
      <c r="J42" s="19"/>
      <c r="K42" s="20"/>
      <c r="L42" s="20"/>
      <c r="M42" s="20"/>
      <c r="N42" s="20"/>
      <c r="O42" s="21"/>
      <c r="T42" s="56" t="str">
        <f t="shared" si="2"/>
        <v>Throw-in</v>
      </c>
      <c r="U42" s="13" t="s">
        <v>102</v>
      </c>
      <c r="V42" s="14" t="s">
        <v>103</v>
      </c>
      <c r="W42" s="13" t="s">
        <v>102</v>
      </c>
      <c r="X42" s="14" t="s">
        <v>103</v>
      </c>
      <c r="Y42" s="13" t="s">
        <v>102</v>
      </c>
      <c r="Z42" s="14" t="s">
        <v>103</v>
      </c>
    </row>
    <row r="43" spans="2:26">
      <c r="B43" s="85"/>
      <c r="C43" s="62"/>
      <c r="D43" s="63"/>
      <c r="E43" s="90"/>
      <c r="F43" s="29"/>
      <c r="G43" s="89"/>
      <c r="H43" s="88"/>
      <c r="I43" s="97" t="str">
        <f t="shared" si="3"/>
        <v/>
      </c>
      <c r="J43" s="19"/>
      <c r="K43" s="20"/>
      <c r="L43" s="20"/>
      <c r="M43" s="20"/>
      <c r="N43" s="20"/>
      <c r="O43" s="21"/>
      <c r="T43" s="56" t="str">
        <f t="shared" si="2"/>
        <v>FT Lane</v>
      </c>
      <c r="U43" s="13" t="s">
        <v>104</v>
      </c>
      <c r="V43" s="14" t="s">
        <v>105</v>
      </c>
      <c r="W43" s="13" t="s">
        <v>104</v>
      </c>
      <c r="X43" s="14" t="s">
        <v>105</v>
      </c>
      <c r="Y43" s="13" t="s">
        <v>162</v>
      </c>
      <c r="Z43" s="14" t="s">
        <v>163</v>
      </c>
    </row>
    <row r="44" spans="2:26">
      <c r="B44" s="85"/>
      <c r="C44" s="62"/>
      <c r="D44" s="63"/>
      <c r="E44" s="90"/>
      <c r="F44" s="29"/>
      <c r="G44" s="89"/>
      <c r="H44" s="88"/>
      <c r="I44" s="97" t="str">
        <f t="shared" si="3"/>
        <v/>
      </c>
      <c r="J44" s="19"/>
      <c r="K44" s="19"/>
      <c r="L44" s="19"/>
      <c r="M44" s="19"/>
      <c r="N44" s="19"/>
      <c r="O44" s="22"/>
      <c r="T44" s="56" t="str">
        <f t="shared" si="2"/>
        <v>FT Shooter</v>
      </c>
      <c r="U44" s="13" t="s">
        <v>43</v>
      </c>
      <c r="V44" s="14" t="s">
        <v>44</v>
      </c>
      <c r="W44" s="13" t="s">
        <v>43</v>
      </c>
      <c r="X44" s="14" t="s">
        <v>44</v>
      </c>
      <c r="Y44" s="13" t="s">
        <v>164</v>
      </c>
      <c r="Z44" s="14" t="s">
        <v>165</v>
      </c>
    </row>
    <row r="45" spans="2:26">
      <c r="B45" s="85"/>
      <c r="C45" s="62"/>
      <c r="D45" s="63"/>
      <c r="E45" s="90"/>
      <c r="F45" s="29"/>
      <c r="G45" s="89"/>
      <c r="H45" s="88"/>
      <c r="I45" s="97" t="str">
        <f t="shared" si="3"/>
        <v/>
      </c>
      <c r="J45" s="19"/>
      <c r="K45" s="20"/>
      <c r="L45" s="20"/>
      <c r="M45" s="20"/>
      <c r="N45" s="20"/>
      <c r="O45" s="21"/>
      <c r="T45" s="56" t="str">
        <f t="shared" si="2"/>
        <v>3-Sec</v>
      </c>
      <c r="U45" s="13" t="s">
        <v>45</v>
      </c>
      <c r="V45" s="14" t="s">
        <v>56</v>
      </c>
      <c r="W45" s="13" t="s">
        <v>45</v>
      </c>
      <c r="X45" s="14" t="s">
        <v>56</v>
      </c>
      <c r="Y45" s="13" t="s">
        <v>45</v>
      </c>
      <c r="Z45" s="14" t="s">
        <v>56</v>
      </c>
    </row>
    <row r="46" spans="2:26">
      <c r="B46" s="85"/>
      <c r="C46" s="62"/>
      <c r="D46" s="63"/>
      <c r="E46" s="90"/>
      <c r="F46" s="29"/>
      <c r="G46" s="89"/>
      <c r="H46" s="88"/>
      <c r="I46" s="97" t="str">
        <f t="shared" si="3"/>
        <v/>
      </c>
      <c r="J46" s="19"/>
      <c r="K46" s="20"/>
      <c r="L46" s="20"/>
      <c r="M46" s="20"/>
      <c r="N46" s="20"/>
      <c r="O46" s="21"/>
      <c r="T46" s="56" t="str">
        <f t="shared" si="2"/>
        <v>5-Sec</v>
      </c>
      <c r="U46" s="13" t="s">
        <v>46</v>
      </c>
      <c r="V46" s="14" t="s">
        <v>57</v>
      </c>
      <c r="W46" s="13" t="s">
        <v>46</v>
      </c>
      <c r="X46" s="14" t="s">
        <v>57</v>
      </c>
      <c r="Y46" s="13" t="s">
        <v>46</v>
      </c>
      <c r="Z46" s="14" t="s">
        <v>57</v>
      </c>
    </row>
    <row r="47" spans="2:26">
      <c r="B47" s="85"/>
      <c r="C47" s="62"/>
      <c r="D47" s="63"/>
      <c r="E47" s="90"/>
      <c r="F47" s="29"/>
      <c r="G47" s="89"/>
      <c r="H47" s="88"/>
      <c r="I47" s="97" t="str">
        <f t="shared" si="3"/>
        <v/>
      </c>
      <c r="J47" s="19"/>
      <c r="K47" s="20"/>
      <c r="L47" s="20"/>
      <c r="M47" s="20"/>
      <c r="N47" s="20"/>
      <c r="O47" s="21"/>
      <c r="T47" s="56" t="str">
        <f t="shared" si="2"/>
        <v>10-Sec</v>
      </c>
      <c r="U47" s="13" t="s">
        <v>48</v>
      </c>
      <c r="V47" s="14" t="s">
        <v>49</v>
      </c>
      <c r="W47" s="13" t="s">
        <v>47</v>
      </c>
      <c r="X47" s="14" t="s">
        <v>58</v>
      </c>
      <c r="Y47" s="13" t="s">
        <v>47</v>
      </c>
      <c r="Z47" s="14" t="s">
        <v>58</v>
      </c>
    </row>
    <row r="48" spans="2:26">
      <c r="B48" s="85"/>
      <c r="C48" s="62"/>
      <c r="D48" s="63"/>
      <c r="E48" s="90"/>
      <c r="F48" s="29"/>
      <c r="G48" s="89"/>
      <c r="H48" s="88"/>
      <c r="I48" s="97" t="str">
        <f t="shared" si="3"/>
        <v/>
      </c>
      <c r="J48" s="19"/>
      <c r="K48" s="20"/>
      <c r="L48" s="20"/>
      <c r="M48" s="20"/>
      <c r="N48" s="20"/>
      <c r="O48" s="21"/>
      <c r="T48" s="56" t="str">
        <f t="shared" si="2"/>
        <v>Back Ct</v>
      </c>
      <c r="U48" s="13" t="s">
        <v>50</v>
      </c>
      <c r="V48" s="14" t="s">
        <v>51</v>
      </c>
      <c r="W48" s="13" t="s">
        <v>48</v>
      </c>
      <c r="X48" s="14" t="s">
        <v>49</v>
      </c>
      <c r="Y48" s="13" t="s">
        <v>48</v>
      </c>
      <c r="Z48" s="14" t="s">
        <v>49</v>
      </c>
    </row>
    <row r="49" spans="2:26">
      <c r="B49" s="85"/>
      <c r="C49" s="62"/>
      <c r="D49" s="63"/>
      <c r="E49" s="90"/>
      <c r="F49" s="29"/>
      <c r="G49" s="89"/>
      <c r="H49" s="88"/>
      <c r="I49" s="97" t="str">
        <f t="shared" si="3"/>
        <v/>
      </c>
      <c r="J49" s="19"/>
      <c r="K49" s="20"/>
      <c r="L49" s="20"/>
      <c r="M49" s="20"/>
      <c r="N49" s="20"/>
      <c r="O49" s="21"/>
      <c r="T49" s="56" t="str">
        <f t="shared" si="2"/>
        <v>BI / GT</v>
      </c>
      <c r="U49" s="13" t="s">
        <v>111</v>
      </c>
      <c r="V49" s="14" t="s">
        <v>112</v>
      </c>
      <c r="W49" s="13" t="s">
        <v>50</v>
      </c>
      <c r="X49" s="14" t="s">
        <v>51</v>
      </c>
      <c r="Y49" s="13" t="s">
        <v>50</v>
      </c>
      <c r="Z49" s="14" t="s">
        <v>51</v>
      </c>
    </row>
    <row r="50" spans="2:26">
      <c r="B50" s="85"/>
      <c r="C50" s="62"/>
      <c r="D50" s="63"/>
      <c r="E50" s="90"/>
      <c r="F50" s="29"/>
      <c r="G50" s="89"/>
      <c r="H50" s="88"/>
      <c r="I50" s="97" t="str">
        <f t="shared" si="3"/>
        <v/>
      </c>
      <c r="J50" s="19"/>
      <c r="K50" s="20"/>
      <c r="L50" s="20"/>
      <c r="M50" s="20"/>
      <c r="N50" s="20"/>
      <c r="O50" s="21"/>
      <c r="T50" s="56" t="str">
        <f t="shared" si="2"/>
        <v>Delay game</v>
      </c>
      <c r="U50" s="13" t="s">
        <v>137</v>
      </c>
      <c r="V50" s="14" t="s">
        <v>138</v>
      </c>
      <c r="W50" s="13" t="s">
        <v>111</v>
      </c>
      <c r="X50" s="14" t="s">
        <v>112</v>
      </c>
      <c r="Y50" s="13" t="s">
        <v>111</v>
      </c>
      <c r="Z50" s="14" t="s">
        <v>112</v>
      </c>
    </row>
    <row r="51" spans="2:26">
      <c r="B51" s="85"/>
      <c r="C51" s="62"/>
      <c r="D51" s="63"/>
      <c r="E51" s="90"/>
      <c r="F51" s="29"/>
      <c r="G51" s="89"/>
      <c r="H51" s="88"/>
      <c r="I51" s="97" t="str">
        <f t="shared" si="3"/>
        <v/>
      </c>
      <c r="J51" s="19"/>
      <c r="K51" s="20"/>
      <c r="L51" s="20"/>
      <c r="M51" s="20"/>
      <c r="N51" s="20"/>
      <c r="O51" s="21"/>
      <c r="T51" s="56" t="str">
        <f t="shared" si="2"/>
        <v>Clk error</v>
      </c>
      <c r="U51" s="13" t="s">
        <v>53</v>
      </c>
      <c r="V51" s="14" t="s">
        <v>54</v>
      </c>
      <c r="W51" s="13" t="s">
        <v>137</v>
      </c>
      <c r="X51" s="14" t="s">
        <v>138</v>
      </c>
      <c r="Y51" s="13" t="s">
        <v>137</v>
      </c>
      <c r="Z51" s="14" t="s">
        <v>138</v>
      </c>
    </row>
    <row r="52" spans="2:26">
      <c r="B52" s="85"/>
      <c r="C52" s="62"/>
      <c r="D52" s="63"/>
      <c r="E52" s="90"/>
      <c r="F52" s="29"/>
      <c r="G52" s="89"/>
      <c r="H52" s="88"/>
      <c r="I52" s="97" t="str">
        <f t="shared" si="3"/>
        <v/>
      </c>
      <c r="J52" s="19"/>
      <c r="K52" s="20"/>
      <c r="L52" s="20"/>
      <c r="M52" s="20"/>
      <c r="N52" s="20"/>
      <c r="O52" s="21"/>
      <c r="T52" s="56" t="str">
        <f t="shared" si="2"/>
        <v>Misc</v>
      </c>
      <c r="U52" s="13" t="s">
        <v>61</v>
      </c>
      <c r="V52" s="14" t="s">
        <v>97</v>
      </c>
      <c r="W52" s="13" t="s">
        <v>53</v>
      </c>
      <c r="X52" s="14" t="s">
        <v>54</v>
      </c>
      <c r="Y52" s="13" t="s">
        <v>53</v>
      </c>
      <c r="Z52" s="14" t="s">
        <v>54</v>
      </c>
    </row>
    <row r="53" spans="2:26">
      <c r="B53" s="85"/>
      <c r="C53" s="62"/>
      <c r="D53" s="63"/>
      <c r="E53" s="90"/>
      <c r="F53" s="29"/>
      <c r="G53" s="89"/>
      <c r="H53" s="88"/>
      <c r="I53" s="97" t="str">
        <f t="shared" si="3"/>
        <v/>
      </c>
      <c r="J53" s="19"/>
      <c r="K53" s="20"/>
      <c r="L53" s="20"/>
      <c r="M53" s="20"/>
      <c r="N53" s="20"/>
      <c r="O53" s="21"/>
      <c r="T53" s="56" t="str">
        <f t="shared" si="2"/>
        <v>Unk</v>
      </c>
      <c r="U53" s="13" t="s">
        <v>133</v>
      </c>
      <c r="V53" s="14" t="s">
        <v>133</v>
      </c>
      <c r="W53" s="13" t="s">
        <v>61</v>
      </c>
      <c r="X53" s="14" t="s">
        <v>97</v>
      </c>
      <c r="Y53" s="13" t="s">
        <v>61</v>
      </c>
      <c r="Z53" s="14" t="s">
        <v>97</v>
      </c>
    </row>
    <row r="54" spans="2:26">
      <c r="B54" s="85"/>
      <c r="C54" s="62"/>
      <c r="D54" s="63"/>
      <c r="E54" s="90"/>
      <c r="F54" s="29"/>
      <c r="G54" s="89"/>
      <c r="H54" s="88"/>
      <c r="I54" s="97" t="str">
        <f t="shared" si="3"/>
        <v/>
      </c>
      <c r="J54" s="19"/>
      <c r="K54" s="19"/>
      <c r="L54" s="19"/>
      <c r="M54" s="19"/>
      <c r="N54" s="19"/>
      <c r="O54" s="22"/>
      <c r="T54" s="56" t="str">
        <f t="shared" si="2"/>
        <v xml:space="preserve"> </v>
      </c>
      <c r="U54" s="13" t="s">
        <v>133</v>
      </c>
      <c r="V54" s="14"/>
      <c r="W54" s="13" t="s">
        <v>133</v>
      </c>
      <c r="X54" s="14"/>
      <c r="Y54" s="13" t="s">
        <v>133</v>
      </c>
      <c r="Z54" s="14"/>
    </row>
    <row r="55" spans="2:26" ht="15.75" thickBot="1">
      <c r="B55" s="85"/>
      <c r="C55" s="62"/>
      <c r="D55" s="63"/>
      <c r="E55" s="90"/>
      <c r="F55" s="29"/>
      <c r="G55" s="89"/>
      <c r="H55" s="88"/>
      <c r="I55" s="97" t="str">
        <f t="shared" si="3"/>
        <v/>
      </c>
      <c r="J55" s="19"/>
      <c r="K55" s="20"/>
      <c r="L55" s="20"/>
      <c r="M55" s="20"/>
      <c r="N55" s="20"/>
      <c r="O55" s="21"/>
      <c r="T55" s="15"/>
      <c r="U55" s="15"/>
      <c r="V55" s="16"/>
      <c r="W55" s="15"/>
      <c r="X55" s="16"/>
      <c r="Y55" s="15"/>
      <c r="Z55" s="16"/>
    </row>
    <row r="56" spans="2:26" ht="15.75" thickTop="1">
      <c r="B56" s="85"/>
      <c r="C56" s="62"/>
      <c r="D56" s="63"/>
      <c r="E56" s="90"/>
      <c r="F56" s="29"/>
      <c r="G56" s="89"/>
      <c r="H56" s="88"/>
      <c r="I56" s="97" t="str">
        <f t="shared" si="3"/>
        <v/>
      </c>
      <c r="J56" s="19"/>
      <c r="K56" s="20"/>
      <c r="L56" s="20"/>
      <c r="M56" s="20"/>
      <c r="N56" s="20"/>
      <c r="O56" s="21"/>
    </row>
    <row r="57" spans="2:26">
      <c r="B57" s="85"/>
      <c r="C57" s="62"/>
      <c r="D57" s="63"/>
      <c r="E57" s="90"/>
      <c r="F57" s="29"/>
      <c r="G57" s="89"/>
      <c r="H57" s="88"/>
      <c r="I57" s="97" t="str">
        <f t="shared" si="3"/>
        <v/>
      </c>
      <c r="J57" s="19"/>
      <c r="K57" s="20"/>
      <c r="L57" s="20"/>
      <c r="M57" s="20"/>
      <c r="N57" s="20"/>
      <c r="O57" s="21"/>
    </row>
    <row r="58" spans="2:26">
      <c r="B58" s="85"/>
      <c r="C58" s="62"/>
      <c r="D58" s="63"/>
      <c r="E58" s="90"/>
      <c r="F58" s="29"/>
      <c r="G58" s="89"/>
      <c r="H58" s="88"/>
      <c r="I58" s="97" t="str">
        <f t="shared" si="3"/>
        <v/>
      </c>
      <c r="J58" s="19"/>
      <c r="K58" s="20"/>
      <c r="L58" s="20"/>
      <c r="M58" s="20"/>
      <c r="N58" s="20"/>
      <c r="O58" s="21"/>
    </row>
    <row r="59" spans="2:26">
      <c r="B59" s="85"/>
      <c r="C59" s="62"/>
      <c r="D59" s="63"/>
      <c r="E59" s="90"/>
      <c r="F59" s="29"/>
      <c r="G59" s="89"/>
      <c r="H59" s="88"/>
      <c r="I59" s="97" t="str">
        <f t="shared" si="3"/>
        <v/>
      </c>
      <c r="J59" s="19"/>
      <c r="K59" s="20"/>
      <c r="L59" s="20"/>
      <c r="M59" s="20"/>
      <c r="N59" s="20"/>
      <c r="O59" s="21"/>
    </row>
    <row r="60" spans="2:26">
      <c r="B60" s="85"/>
      <c r="C60" s="62"/>
      <c r="D60" s="63"/>
      <c r="E60" s="90"/>
      <c r="F60" s="29"/>
      <c r="G60" s="89"/>
      <c r="H60" s="88"/>
      <c r="I60" s="97" t="str">
        <f t="shared" si="3"/>
        <v/>
      </c>
      <c r="J60" s="19"/>
      <c r="K60" s="20"/>
      <c r="L60" s="20"/>
      <c r="M60" s="20"/>
      <c r="N60" s="20"/>
      <c r="O60" s="21"/>
    </row>
    <row r="61" spans="2:26">
      <c r="B61" s="85"/>
      <c r="C61" s="62"/>
      <c r="D61" s="63"/>
      <c r="E61" s="90"/>
      <c r="F61" s="29"/>
      <c r="G61" s="89"/>
      <c r="H61" s="88"/>
      <c r="I61" s="97" t="str">
        <f t="shared" si="3"/>
        <v/>
      </c>
      <c r="J61" s="19"/>
      <c r="K61" s="20"/>
      <c r="L61" s="20"/>
      <c r="M61" s="20"/>
      <c r="N61" s="20"/>
      <c r="O61" s="21"/>
    </row>
    <row r="62" spans="2:26">
      <c r="B62" s="85"/>
      <c r="C62" s="62"/>
      <c r="D62" s="63"/>
      <c r="E62" s="90"/>
      <c r="F62" s="29"/>
      <c r="G62" s="89"/>
      <c r="H62" s="88"/>
      <c r="I62" s="97" t="str">
        <f t="shared" si="3"/>
        <v/>
      </c>
      <c r="J62" s="19"/>
      <c r="K62" s="20"/>
      <c r="L62" s="20"/>
      <c r="M62" s="20"/>
      <c r="N62" s="20"/>
      <c r="O62" s="21"/>
    </row>
    <row r="63" spans="2:26">
      <c r="B63" s="85"/>
      <c r="C63" s="62"/>
      <c r="D63" s="63"/>
      <c r="E63" s="90"/>
      <c r="F63" s="29"/>
      <c r="G63" s="89"/>
      <c r="H63" s="88"/>
      <c r="I63" s="97" t="str">
        <f t="shared" si="3"/>
        <v/>
      </c>
      <c r="J63" s="19"/>
      <c r="K63" s="19"/>
      <c r="L63" s="19"/>
      <c r="M63" s="19"/>
      <c r="N63" s="19"/>
      <c r="O63" s="22"/>
    </row>
    <row r="64" spans="2:26">
      <c r="B64" s="85"/>
      <c r="C64" s="62"/>
      <c r="D64" s="63"/>
      <c r="E64" s="90"/>
      <c r="F64" s="29"/>
      <c r="G64" s="89"/>
      <c r="H64" s="88"/>
      <c r="I64" s="97" t="str">
        <f t="shared" si="3"/>
        <v/>
      </c>
      <c r="J64" s="19"/>
      <c r="K64" s="20"/>
      <c r="L64" s="20"/>
      <c r="M64" s="20"/>
      <c r="N64" s="20"/>
      <c r="O64" s="21"/>
    </row>
    <row r="65" spans="2:15">
      <c r="B65" s="85"/>
      <c r="C65" s="62"/>
      <c r="D65" s="63"/>
      <c r="E65" s="90"/>
      <c r="F65" s="29"/>
      <c r="G65" s="89"/>
      <c r="H65" s="88"/>
      <c r="I65" s="97" t="str">
        <f t="shared" si="3"/>
        <v/>
      </c>
      <c r="J65" s="19"/>
      <c r="K65" s="20"/>
      <c r="L65" s="20"/>
      <c r="M65" s="20"/>
      <c r="N65" s="20"/>
      <c r="O65" s="21"/>
    </row>
    <row r="66" spans="2:15">
      <c r="B66" s="85"/>
      <c r="C66" s="62"/>
      <c r="D66" s="63"/>
      <c r="E66" s="90"/>
      <c r="F66" s="29"/>
      <c r="G66" s="89"/>
      <c r="H66" s="88"/>
      <c r="I66" s="97" t="str">
        <f t="shared" si="3"/>
        <v/>
      </c>
      <c r="J66" s="19"/>
      <c r="K66" s="20"/>
      <c r="L66" s="20"/>
      <c r="M66" s="20"/>
      <c r="N66" s="20"/>
      <c r="O66" s="21"/>
    </row>
    <row r="67" spans="2:15">
      <c r="B67" s="85"/>
      <c r="C67" s="62"/>
      <c r="D67" s="63"/>
      <c r="E67" s="90"/>
      <c r="F67" s="29"/>
      <c r="G67" s="89"/>
      <c r="H67" s="88"/>
      <c r="I67" s="97" t="str">
        <f t="shared" si="3"/>
        <v/>
      </c>
      <c r="J67" s="19"/>
      <c r="K67" s="20"/>
      <c r="L67" s="20"/>
      <c r="M67" s="20"/>
      <c r="N67" s="20"/>
      <c r="O67" s="21"/>
    </row>
    <row r="68" spans="2:15">
      <c r="B68" s="85"/>
      <c r="C68" s="62"/>
      <c r="D68" s="63"/>
      <c r="E68" s="90"/>
      <c r="F68" s="29"/>
      <c r="G68" s="89"/>
      <c r="H68" s="88"/>
      <c r="I68" s="97" t="str">
        <f t="shared" si="3"/>
        <v/>
      </c>
      <c r="J68" s="19"/>
      <c r="K68" s="20"/>
      <c r="L68" s="20"/>
      <c r="M68" s="20"/>
      <c r="N68" s="20"/>
      <c r="O68" s="21"/>
    </row>
    <row r="69" spans="2:15">
      <c r="B69" s="85"/>
      <c r="C69" s="62"/>
      <c r="D69" s="63"/>
      <c r="E69" s="90"/>
      <c r="F69" s="29"/>
      <c r="G69" s="89"/>
      <c r="H69" s="88"/>
      <c r="I69" s="97" t="str">
        <f t="shared" si="3"/>
        <v/>
      </c>
      <c r="J69" s="19"/>
      <c r="K69" s="20"/>
      <c r="L69" s="20"/>
      <c r="M69" s="20"/>
      <c r="N69" s="20"/>
      <c r="O69" s="21"/>
    </row>
    <row r="70" spans="2:15">
      <c r="B70" s="85"/>
      <c r="C70" s="62"/>
      <c r="D70" s="63"/>
      <c r="E70" s="90"/>
      <c r="F70" s="29"/>
      <c r="G70" s="89"/>
      <c r="H70" s="88"/>
      <c r="I70" s="97" t="str">
        <f t="shared" si="3"/>
        <v/>
      </c>
      <c r="J70" s="19"/>
      <c r="K70" s="20"/>
      <c r="L70" s="20"/>
      <c r="M70" s="20"/>
      <c r="N70" s="20"/>
      <c r="O70" s="21"/>
    </row>
    <row r="71" spans="2:15">
      <c r="B71" s="85"/>
      <c r="C71" s="62"/>
      <c r="D71" s="63"/>
      <c r="E71" s="90"/>
      <c r="F71" s="29"/>
      <c r="G71" s="89"/>
      <c r="H71" s="88"/>
      <c r="I71" s="97" t="str">
        <f t="shared" si="3"/>
        <v/>
      </c>
      <c r="J71" s="19"/>
      <c r="K71" s="20"/>
      <c r="L71" s="20"/>
      <c r="M71" s="20"/>
      <c r="N71" s="20"/>
      <c r="O71" s="21"/>
    </row>
    <row r="72" spans="2:15">
      <c r="B72" s="85"/>
      <c r="C72" s="62"/>
      <c r="D72" s="63"/>
      <c r="E72" s="90"/>
      <c r="F72" s="29"/>
      <c r="G72" s="89"/>
      <c r="H72" s="88"/>
      <c r="I72" s="97" t="str">
        <f t="shared" ref="I72:I97" si="4">IF(H72="","",LOOKUP(H72,$R$19:$R$22,$S$19:$S$22))</f>
        <v/>
      </c>
      <c r="J72" s="19"/>
      <c r="K72" s="20"/>
      <c r="L72" s="20"/>
      <c r="M72" s="20"/>
      <c r="N72" s="20"/>
      <c r="O72" s="21"/>
    </row>
    <row r="73" spans="2:15">
      <c r="B73" s="85"/>
      <c r="C73" s="62"/>
      <c r="D73" s="63"/>
      <c r="E73" s="90"/>
      <c r="F73" s="29"/>
      <c r="G73" s="89"/>
      <c r="H73" s="88"/>
      <c r="I73" s="97" t="str">
        <f t="shared" si="4"/>
        <v/>
      </c>
      <c r="J73" s="19"/>
      <c r="K73" s="20"/>
      <c r="L73" s="20"/>
      <c r="M73" s="20"/>
      <c r="N73" s="20"/>
      <c r="O73" s="21"/>
    </row>
    <row r="74" spans="2:15">
      <c r="B74" s="85"/>
      <c r="C74" s="62"/>
      <c r="D74" s="63"/>
      <c r="E74" s="90"/>
      <c r="F74" s="29"/>
      <c r="G74" s="89"/>
      <c r="H74" s="88"/>
      <c r="I74" s="97" t="str">
        <f t="shared" si="4"/>
        <v/>
      </c>
      <c r="J74" s="19"/>
      <c r="K74" s="20"/>
      <c r="L74" s="20"/>
      <c r="M74" s="20"/>
      <c r="N74" s="20"/>
      <c r="O74" s="21"/>
    </row>
    <row r="75" spans="2:15">
      <c r="B75" s="85"/>
      <c r="C75" s="62"/>
      <c r="D75" s="63"/>
      <c r="E75" s="90"/>
      <c r="F75" s="29"/>
      <c r="G75" s="89"/>
      <c r="H75" s="88"/>
      <c r="I75" s="97" t="str">
        <f t="shared" si="4"/>
        <v/>
      </c>
      <c r="J75" s="19"/>
      <c r="K75" s="20"/>
      <c r="L75" s="20"/>
      <c r="M75" s="20"/>
      <c r="N75" s="20"/>
      <c r="O75" s="21"/>
    </row>
    <row r="76" spans="2:15">
      <c r="B76" s="85"/>
      <c r="C76" s="62"/>
      <c r="D76" s="63"/>
      <c r="E76" s="90"/>
      <c r="F76" s="29"/>
      <c r="G76" s="89"/>
      <c r="H76" s="88"/>
      <c r="I76" s="97" t="str">
        <f t="shared" si="4"/>
        <v/>
      </c>
      <c r="J76" s="19"/>
      <c r="K76" s="20"/>
      <c r="L76" s="20"/>
      <c r="M76" s="20"/>
      <c r="N76" s="20"/>
      <c r="O76" s="21"/>
    </row>
    <row r="77" spans="2:15">
      <c r="B77" s="85"/>
      <c r="C77" s="62"/>
      <c r="D77" s="63"/>
      <c r="E77" s="90"/>
      <c r="F77" s="29"/>
      <c r="G77" s="89"/>
      <c r="H77" s="88"/>
      <c r="I77" s="97" t="str">
        <f t="shared" si="4"/>
        <v/>
      </c>
      <c r="J77" s="19"/>
      <c r="K77" s="20"/>
      <c r="L77" s="20"/>
      <c r="M77" s="20"/>
      <c r="N77" s="20"/>
      <c r="O77" s="21"/>
    </row>
    <row r="78" spans="2:15">
      <c r="B78" s="85"/>
      <c r="C78" s="62"/>
      <c r="D78" s="63"/>
      <c r="E78" s="90"/>
      <c r="F78" s="29"/>
      <c r="G78" s="89"/>
      <c r="H78" s="88"/>
      <c r="I78" s="97" t="str">
        <f t="shared" si="4"/>
        <v/>
      </c>
      <c r="J78" s="19"/>
      <c r="K78" s="19"/>
      <c r="L78" s="19"/>
      <c r="M78" s="19"/>
      <c r="N78" s="19"/>
      <c r="O78" s="22"/>
    </row>
    <row r="79" spans="2:15">
      <c r="B79" s="85"/>
      <c r="C79" s="62"/>
      <c r="D79" s="63"/>
      <c r="E79" s="90"/>
      <c r="F79" s="29"/>
      <c r="G79" s="89"/>
      <c r="H79" s="88"/>
      <c r="I79" s="97" t="str">
        <f t="shared" si="4"/>
        <v/>
      </c>
      <c r="J79" s="19"/>
      <c r="K79" s="20"/>
      <c r="L79" s="20"/>
      <c r="M79" s="20"/>
      <c r="N79" s="20"/>
      <c r="O79" s="21"/>
    </row>
    <row r="80" spans="2:15">
      <c r="B80" s="85"/>
      <c r="C80" s="62"/>
      <c r="D80" s="63"/>
      <c r="E80" s="90"/>
      <c r="F80" s="29"/>
      <c r="G80" s="89"/>
      <c r="H80" s="88"/>
      <c r="I80" s="97" t="str">
        <f t="shared" si="4"/>
        <v/>
      </c>
      <c r="J80" s="19"/>
      <c r="K80" s="20"/>
      <c r="L80" s="20"/>
      <c r="M80" s="20"/>
      <c r="N80" s="20"/>
      <c r="O80" s="21"/>
    </row>
    <row r="81" spans="2:15">
      <c r="B81" s="85"/>
      <c r="C81" s="62"/>
      <c r="D81" s="63"/>
      <c r="E81" s="90"/>
      <c r="F81" s="29"/>
      <c r="G81" s="89"/>
      <c r="H81" s="88"/>
      <c r="I81" s="97" t="str">
        <f t="shared" si="4"/>
        <v/>
      </c>
      <c r="J81" s="19"/>
      <c r="K81" s="20"/>
      <c r="L81" s="20"/>
      <c r="M81" s="20"/>
      <c r="N81" s="20"/>
      <c r="O81" s="21"/>
    </row>
    <row r="82" spans="2:15">
      <c r="B82" s="85"/>
      <c r="C82" s="62"/>
      <c r="D82" s="63"/>
      <c r="E82" s="90"/>
      <c r="F82" s="29"/>
      <c r="G82" s="89"/>
      <c r="H82" s="88"/>
      <c r="I82" s="97" t="str">
        <f t="shared" si="4"/>
        <v/>
      </c>
      <c r="J82" s="19"/>
      <c r="K82" s="20"/>
      <c r="L82" s="20"/>
      <c r="M82" s="20"/>
      <c r="N82" s="20"/>
      <c r="O82" s="21"/>
    </row>
    <row r="83" spans="2:15">
      <c r="B83" s="85"/>
      <c r="C83" s="62"/>
      <c r="D83" s="63"/>
      <c r="E83" s="90"/>
      <c r="F83" s="29"/>
      <c r="G83" s="89"/>
      <c r="H83" s="88"/>
      <c r="I83" s="97" t="str">
        <f t="shared" si="4"/>
        <v/>
      </c>
      <c r="J83" s="19"/>
      <c r="K83" s="20"/>
      <c r="L83" s="20"/>
      <c r="M83" s="20"/>
      <c r="N83" s="20"/>
      <c r="O83" s="21"/>
    </row>
    <row r="84" spans="2:15">
      <c r="B84" s="85"/>
      <c r="C84" s="62"/>
      <c r="D84" s="63"/>
      <c r="E84" s="90"/>
      <c r="F84" s="29"/>
      <c r="G84" s="89"/>
      <c r="H84" s="88"/>
      <c r="I84" s="97" t="str">
        <f t="shared" si="4"/>
        <v/>
      </c>
      <c r="J84" s="19"/>
      <c r="K84" s="20"/>
      <c r="L84" s="20"/>
      <c r="M84" s="20"/>
      <c r="N84" s="20"/>
      <c r="O84" s="21"/>
    </row>
    <row r="85" spans="2:15">
      <c r="B85" s="85"/>
      <c r="C85" s="62"/>
      <c r="D85" s="63"/>
      <c r="E85" s="90"/>
      <c r="F85" s="29"/>
      <c r="G85" s="89"/>
      <c r="H85" s="88"/>
      <c r="I85" s="97" t="str">
        <f t="shared" si="4"/>
        <v/>
      </c>
      <c r="J85" s="19"/>
      <c r="K85" s="20"/>
      <c r="L85" s="20"/>
      <c r="M85" s="20"/>
      <c r="N85" s="20"/>
      <c r="O85" s="21"/>
    </row>
    <row r="86" spans="2:15">
      <c r="B86" s="85"/>
      <c r="C86" s="62"/>
      <c r="D86" s="63"/>
      <c r="E86" s="90"/>
      <c r="F86" s="29"/>
      <c r="G86" s="89"/>
      <c r="H86" s="88"/>
      <c r="I86" s="97" t="str">
        <f t="shared" si="4"/>
        <v/>
      </c>
      <c r="J86" s="19"/>
      <c r="K86" s="20"/>
      <c r="L86" s="20"/>
      <c r="M86" s="20"/>
      <c r="N86" s="20"/>
      <c r="O86" s="21"/>
    </row>
    <row r="87" spans="2:15">
      <c r="B87" s="85"/>
      <c r="C87" s="62"/>
      <c r="D87" s="63"/>
      <c r="E87" s="90"/>
      <c r="F87" s="29"/>
      <c r="G87" s="89"/>
      <c r="H87" s="88"/>
      <c r="I87" s="97" t="str">
        <f t="shared" si="4"/>
        <v/>
      </c>
      <c r="J87" s="19"/>
      <c r="K87" s="20"/>
      <c r="L87" s="20"/>
      <c r="M87" s="20"/>
      <c r="N87" s="20"/>
      <c r="O87" s="21"/>
    </row>
    <row r="88" spans="2:15">
      <c r="B88" s="85"/>
      <c r="C88" s="62"/>
      <c r="D88" s="63"/>
      <c r="E88" s="90"/>
      <c r="F88" s="29"/>
      <c r="G88" s="89"/>
      <c r="H88" s="88"/>
      <c r="I88" s="97" t="str">
        <f t="shared" si="4"/>
        <v/>
      </c>
      <c r="J88" s="19"/>
      <c r="K88" s="20"/>
      <c r="L88" s="20"/>
      <c r="M88" s="20"/>
      <c r="N88" s="20"/>
      <c r="O88" s="21"/>
    </row>
    <row r="89" spans="2:15">
      <c r="B89" s="85"/>
      <c r="C89" s="62"/>
      <c r="D89" s="63"/>
      <c r="E89" s="90"/>
      <c r="F89" s="29"/>
      <c r="G89" s="89"/>
      <c r="H89" s="88"/>
      <c r="I89" s="97" t="str">
        <f t="shared" si="4"/>
        <v/>
      </c>
      <c r="J89" s="19"/>
      <c r="K89" s="20"/>
      <c r="L89" s="20"/>
      <c r="M89" s="20"/>
      <c r="N89" s="20"/>
      <c r="O89" s="21"/>
    </row>
    <row r="90" spans="2:15">
      <c r="B90" s="85"/>
      <c r="C90" s="62"/>
      <c r="D90" s="63"/>
      <c r="E90" s="90"/>
      <c r="F90" s="29"/>
      <c r="G90" s="89"/>
      <c r="H90" s="88"/>
      <c r="I90" s="97" t="str">
        <f t="shared" si="4"/>
        <v/>
      </c>
      <c r="J90" s="19"/>
      <c r="K90" s="20"/>
      <c r="L90" s="20"/>
      <c r="M90" s="20"/>
      <c r="N90" s="20"/>
      <c r="O90" s="21"/>
    </row>
    <row r="91" spans="2:15">
      <c r="B91" s="85"/>
      <c r="C91" s="62"/>
      <c r="D91" s="63"/>
      <c r="E91" s="90"/>
      <c r="F91" s="29"/>
      <c r="G91" s="89"/>
      <c r="H91" s="88"/>
      <c r="I91" s="97" t="str">
        <f t="shared" si="4"/>
        <v/>
      </c>
      <c r="J91" s="19"/>
      <c r="K91" s="20"/>
      <c r="L91" s="20"/>
      <c r="M91" s="20"/>
      <c r="N91" s="20"/>
      <c r="O91" s="21"/>
    </row>
    <row r="92" spans="2:15">
      <c r="B92" s="85"/>
      <c r="C92" s="62"/>
      <c r="D92" s="63"/>
      <c r="E92" s="90"/>
      <c r="F92" s="29"/>
      <c r="G92" s="89"/>
      <c r="H92" s="88"/>
      <c r="I92" s="97" t="str">
        <f t="shared" si="4"/>
        <v/>
      </c>
      <c r="J92" s="19"/>
      <c r="K92" s="20"/>
      <c r="L92" s="20"/>
      <c r="M92" s="20"/>
      <c r="N92" s="20"/>
      <c r="O92" s="21"/>
    </row>
    <row r="93" spans="2:15">
      <c r="B93" s="85"/>
      <c r="C93" s="62"/>
      <c r="D93" s="63"/>
      <c r="E93" s="90"/>
      <c r="F93" s="29"/>
      <c r="G93" s="89"/>
      <c r="H93" s="88"/>
      <c r="I93" s="97" t="str">
        <f t="shared" si="4"/>
        <v/>
      </c>
      <c r="J93" s="19"/>
      <c r="K93" s="20"/>
      <c r="L93" s="20"/>
      <c r="M93" s="20"/>
      <c r="N93" s="20"/>
      <c r="O93" s="21"/>
    </row>
    <row r="94" spans="2:15">
      <c r="B94" s="85"/>
      <c r="C94" s="62"/>
      <c r="D94" s="63"/>
      <c r="E94" s="90"/>
      <c r="F94" s="29"/>
      <c r="G94" s="89"/>
      <c r="H94" s="88"/>
      <c r="I94" s="97" t="str">
        <f t="shared" si="4"/>
        <v/>
      </c>
      <c r="J94" s="19"/>
      <c r="K94" s="20"/>
      <c r="L94" s="20"/>
      <c r="M94" s="20"/>
      <c r="N94" s="20"/>
      <c r="O94" s="21"/>
    </row>
    <row r="95" spans="2:15">
      <c r="B95" s="85"/>
      <c r="C95" s="62"/>
      <c r="D95" s="63"/>
      <c r="E95" s="90"/>
      <c r="F95" s="29"/>
      <c r="G95" s="89"/>
      <c r="H95" s="88"/>
      <c r="I95" s="97" t="str">
        <f t="shared" si="4"/>
        <v/>
      </c>
      <c r="J95" s="19"/>
      <c r="K95" s="20"/>
      <c r="L95" s="20"/>
      <c r="M95" s="20"/>
      <c r="N95" s="20"/>
      <c r="O95" s="21"/>
    </row>
    <row r="96" spans="2:15">
      <c r="B96" s="85"/>
      <c r="C96" s="62"/>
      <c r="D96" s="63"/>
      <c r="E96" s="90"/>
      <c r="F96" s="29"/>
      <c r="G96" s="89"/>
      <c r="H96" s="88"/>
      <c r="I96" s="97" t="str">
        <f t="shared" si="4"/>
        <v/>
      </c>
      <c r="J96" s="19"/>
      <c r="K96" s="20"/>
      <c r="L96" s="20"/>
      <c r="M96" s="20"/>
      <c r="N96" s="20"/>
      <c r="O96" s="21"/>
    </row>
    <row r="97" spans="1:19" ht="15.75" thickBot="1">
      <c r="B97" s="86"/>
      <c r="C97" s="91"/>
      <c r="D97" s="92"/>
      <c r="E97" s="93"/>
      <c r="F97" s="30"/>
      <c r="G97" s="94"/>
      <c r="H97" s="87"/>
      <c r="I97" s="98" t="str">
        <f t="shared" si="4"/>
        <v/>
      </c>
      <c r="J97" s="23"/>
      <c r="K97" s="24"/>
      <c r="L97" s="24"/>
      <c r="M97" s="24"/>
      <c r="N97" s="24"/>
      <c r="O97" s="25"/>
    </row>
    <row r="98" spans="1:19" ht="15.75" thickTop="1">
      <c r="A98" s="4"/>
      <c r="B98" s="4"/>
      <c r="C98" s="4"/>
      <c r="D98" s="4"/>
      <c r="E98" s="4"/>
      <c r="F98" s="5"/>
      <c r="G98" s="6"/>
      <c r="H98" s="6"/>
      <c r="I98" s="6"/>
      <c r="J98" s="6"/>
      <c r="K98" s="6"/>
      <c r="L98" s="6"/>
      <c r="M98" s="6"/>
      <c r="N98" s="5"/>
      <c r="O98" s="7"/>
    </row>
    <row r="100" spans="1:19">
      <c r="P100" s="7"/>
      <c r="Q100" s="1"/>
    </row>
    <row r="102" spans="1:19">
      <c r="S102" s="1"/>
    </row>
  </sheetData>
  <sheetProtection insertRows="0" selectLockedCells="1" sort="0" autoFilter="0"/>
  <mergeCells count="24">
    <mergeCell ref="W33:X33"/>
    <mergeCell ref="Y33:Z33"/>
    <mergeCell ref="W11:X11"/>
    <mergeCell ref="Y11:Z11"/>
    <mergeCell ref="R17:S17"/>
    <mergeCell ref="U11:V11"/>
    <mergeCell ref="R11:S11"/>
    <mergeCell ref="R24:S24"/>
    <mergeCell ref="B5:B6"/>
    <mergeCell ref="C5:E5"/>
    <mergeCell ref="F5:G5"/>
    <mergeCell ref="S4:T4"/>
    <mergeCell ref="S5:T5"/>
    <mergeCell ref="S6:T6"/>
    <mergeCell ref="F6:F7"/>
    <mergeCell ref="G6:G7"/>
    <mergeCell ref="J7:O7"/>
    <mergeCell ref="H6:I7"/>
    <mergeCell ref="C1:D1"/>
    <mergeCell ref="C2:D2"/>
    <mergeCell ref="C3:D3"/>
    <mergeCell ref="Y2:AB2"/>
    <mergeCell ref="AC2:AF2"/>
    <mergeCell ref="U2:X2"/>
  </mergeCells>
  <phoneticPr fontId="0" type="noConversion"/>
  <conditionalFormatting sqref="E2:E3">
    <cfRule type="cellIs" dxfId="16" priority="12" stopIfTrue="1" operator="equal">
      <formula>""</formula>
    </cfRule>
  </conditionalFormatting>
  <conditionalFormatting sqref="H8">
    <cfRule type="expression" dxfId="15" priority="15" stopIfTrue="1">
      <formula>AND($B8&gt;0,COUNTA($C8:$E8)&gt;0,COUNTA($F8:$G8)&gt;0,COUNTA($H8)=0)</formula>
    </cfRule>
  </conditionalFormatting>
  <conditionalFormatting sqref="F8:G8">
    <cfRule type="expression" dxfId="14" priority="10" stopIfTrue="1">
      <formula>AND($B8&gt;0,COUNTA($C8:$E8)&gt;0,COUNTA($H8)=1,COUNTA($F8:$G8)=0)</formula>
    </cfRule>
    <cfRule type="expression" dxfId="13" priority="13" stopIfTrue="1">
      <formula>AND($B8&gt;0,COUNTA($C8:$E8)&gt;0,COUNTA($F8:$H8)=0)</formula>
    </cfRule>
    <cfRule type="expression" dxfId="12" priority="14" stopIfTrue="1">
      <formula>AND($B8&gt;0,COUNTA($C8:$E8)&gt;0,COUNTA($F8:$G8)&gt;1)</formula>
    </cfRule>
  </conditionalFormatting>
  <conditionalFormatting sqref="C8:E8">
    <cfRule type="expression" dxfId="11" priority="16" stopIfTrue="1">
      <formula>AND($B8&gt;0,COUNTA($C8:$E8)=0,COUNTA($F8:$H8)=0)</formula>
    </cfRule>
    <cfRule type="expression" dxfId="10" priority="17" stopIfTrue="1">
      <formula>AND($B8&gt;0,COUNTA($C8:$E8)=0,COUNTA($F8:$H8)&gt;0)</formula>
    </cfRule>
  </conditionalFormatting>
  <conditionalFormatting sqref="H8:I8">
    <cfRule type="expression" dxfId="9" priority="11">
      <formula>LEFT($H8,1)="I"</formula>
    </cfRule>
  </conditionalFormatting>
  <conditionalFormatting sqref="B8">
    <cfRule type="expression" dxfId="8" priority="9" stopIfTrue="1">
      <formula>AND(COUNTA($B8)=0,COUNTA(#REF!)&gt;0,COUNTA($B10,$J8)=0)</formula>
    </cfRule>
  </conditionalFormatting>
  <conditionalFormatting sqref="H9:H97">
    <cfRule type="expression" dxfId="7" priority="6" stopIfTrue="1">
      <formula>AND($B9&gt;0,COUNTA($C9:$E9)&gt;0,COUNTA($F9:$G9)&gt;0,COUNTA($H9)=0)</formula>
    </cfRule>
  </conditionalFormatting>
  <conditionalFormatting sqref="F9:G97">
    <cfRule type="expression" dxfId="6" priority="2" stopIfTrue="1">
      <formula>AND($B9&gt;0,COUNTA($C9:$E9)&gt;0,COUNTA($H9)=1,COUNTA($F9:$G9)=0)</formula>
    </cfRule>
    <cfRule type="expression" dxfId="5" priority="4" stopIfTrue="1">
      <formula>AND($B9&gt;0,COUNTA($C9:$E9)&gt;0,COUNTA($F9:$H9)=0)</formula>
    </cfRule>
    <cfRule type="expression" dxfId="4" priority="5" stopIfTrue="1">
      <formula>AND($B9&gt;0,COUNTA($C9:$E9)&gt;0,COUNTA($F9:$G9)&gt;1)</formula>
    </cfRule>
  </conditionalFormatting>
  <conditionalFormatting sqref="C9:E97">
    <cfRule type="expression" dxfId="3" priority="7" stopIfTrue="1">
      <formula>AND($B9&gt;0,COUNTA($C9:$E9)=0,COUNTA($F9:$H9)=0)</formula>
    </cfRule>
    <cfRule type="expression" dxfId="2" priority="8" stopIfTrue="1">
      <formula>AND($B9&gt;0,COUNTA($C9:$E9)=0,COUNTA($F9:$H9)&gt;0)</formula>
    </cfRule>
  </conditionalFormatting>
  <conditionalFormatting sqref="H9:I97">
    <cfRule type="expression" dxfId="1" priority="3">
      <formula>LEFT($H9,1)="I"</formula>
    </cfRule>
  </conditionalFormatting>
  <conditionalFormatting sqref="B9:B97">
    <cfRule type="expression" dxfId="0" priority="1" stopIfTrue="1">
      <formula>AND(COUNTA($B9)=0,COUNTA(#REF!)&gt;0,COUNTA($B11,$J9)=0)</formula>
    </cfRule>
  </conditionalFormatting>
  <dataValidations count="19">
    <dataValidation allowBlank="1" showInputMessage="1" showErrorMessage="1" sqref="F5 F2:F3 E4 R4:R7 G1 N2 S7:T7 J5:L5 S4:S6 B1:E2"/>
    <dataValidation allowBlank="1" sqref="Q107:Q109 O96:O97 A104:A65536 C104:O65536 R103:R107 J6:M6 F5:F6 Z46:Z100 E4 A1 G6:H6 G1:I1 Y26:Z34 Q21:Q103 U2 Y2 Y46:Y99 B1:F3 Y101:Y105 V31 AF103:AG107 AH105:IV109 U15:V30 AC105:AD109 AB100:AB104 AE104:AE108 AB33:AB98 R21:R23 W105:X109 AH36:IV103 AE36:AE102 AC36:AD103 AD35:AE35 AF36:AG101 U3:AF3 N1:N2 M1 O1:Q1 U11:Z12 X10:AB10 AA14:IV15 S23 AC2 R25:S101 V107:V111 B8:B97 S102:S105 S7:T7 K2 H3 C5:E7 AF33:IV35 T32:W32 S107:S111 AC33:AC35 AD16:IV32 V46:V105 T108:U112 W46:X103 T56:U106 AA16:AA100 Z102:AA106 U46:U55 T55 S4:S6 R4:R7 U34:X34 W15:Z25 W26:X33 H5:L5"/>
    <dataValidation type="list" allowBlank="1" sqref="N2">
      <formula1>$Q$25:$Q$30</formula1>
    </dataValidation>
    <dataValidation type="list" allowBlank="1" showInputMessage="1" showErrorMessage="1" errorTitle="Invalid entry" error="Choose one of the following:_x000a_CC for correct call_x000a_CNC for correct no-call_x000a_IC for incorrect call_x000a_INC for incorrect no-call" promptTitle="Call assessment" prompt="Input whether the call or no-call is correct or incorrect using the following abbreviations:_x000a_CC for correct call_x000a_CNC for correct no-call_x000a_IC for incorrect call_x000a_INC for incorrect no-call" sqref="H8">
      <formula1>$R$18:$R$22</formula1>
    </dataValidation>
    <dataValidation type="list" errorStyle="warning" allowBlank="1" showInputMessage="1" showErrorMessage="1" errorTitle="Invalid entry" error="Invalid entry." promptTitle="Calling Officiall Floor Postion" prompt="Enter the floor position of the official(s) involved in the call. Do not enter the position for officals not involved." sqref="D8">
      <formula1>$R$13:$R$15</formula1>
    </dataValidation>
    <dataValidation type="list" allowBlank="1" showInputMessage="1" showErrorMessage="1" errorTitle="Invalid Entry" error="Floor position must be L, C, or T." prompt="Enter the floor position of the official(s) involved in the call. Do not enter the position for officals not involved." sqref="D8">
      <formula1>$R$12:$R$15</formula1>
    </dataValidation>
    <dataValidation type="list" allowBlank="1" showInputMessage="1" errorTitle="Invalid Entry" error="Invalid Entry" promptTitle="Calling official floor position" prompt="Enter the position of the calling official(s). Do not enter a value for officials not involved in the call." sqref="C8">
      <formula1>$R$12:$R$15</formula1>
    </dataValidation>
    <dataValidation type="list" allowBlank="1" showInputMessage="1" showErrorMessage="1" errorTitle="Invalid entry" error="Floor position must be L, C, or T." prompt="Enter the floor position of the official(s) involved in the call. Do not enter the position for officals not involved." sqref="E8 C8">
      <formula1>$R$13:$R$15</formula1>
    </dataValidation>
    <dataValidation type="list" allowBlank="1" showInputMessage="1" showErrorMessage="1" errorTitle="Invalid Entry" error="Invalid Entry" promptTitle="Calling official floor position" prompt="Enter the position of the calling official(s). Do not enter a value for officials not involved in the call." sqref="E8">
      <formula1>$R$12:$R$15</formula1>
    </dataValidation>
    <dataValidation type="list" allowBlank="1" showInputMessage="1" showErrorMessage="1" errorTitle="Invalid entry" error="Choose one of the following:_x000a_CC for correct call_x000a_CNC for correct no-call_x000a_IC for incorrect call_x000a_INC for incorrect no-call" sqref="H9:H97">
      <formula1>$R$18:$R$22</formula1>
    </dataValidation>
    <dataValidation type="list" allowBlank="1" showErrorMessage="1" errorTitle="Invalid Entry" error="Invalid Entry" sqref="C9:E97">
      <formula1>$R$12:$R$15</formula1>
    </dataValidation>
    <dataValidation type="list" allowBlank="1" showErrorMessage="1" errorTitle="Invalid Entry" error="Floor position must be L, C, or T." sqref="C9:E97">
      <formula1>$R$13:$R$15</formula1>
    </dataValidation>
    <dataValidation type="list" allowBlank="1" sqref="G9:G97">
      <formula1>$T$12:$T$31</formula1>
    </dataValidation>
    <dataValidation type="list" allowBlank="1" showInputMessage="1" showErrorMessage="1" errorTitle="Invalid Entry" error="Choose a foul from the drop down list. If the call is not listed, enter &quot;other&quot; and explain in the description field to the right." prompt="Choose a foul from the drop down list." sqref="G8">
      <formula1>$T$12:$T$31</formula1>
    </dataValidation>
    <dataValidation type="list" allowBlank="1" showErrorMessage="1" errorTitle="Invalid entry" error="Choose a foul from the drop down list. If the call is not listed, enter &quot;other&quot; and explain in the description field to the right." sqref="G9:G97">
      <formula1>$T$12:$T$30</formula1>
    </dataValidation>
    <dataValidation allowBlank="1" errorTitle="Invalid entry" error="Governing rules must be NFHS, NCAA men or NCAA women." promptTitle="Game rules" prompt="Choose the rules used to govern the contest from the drop-down list. If no choice is made, the default is NFHS rules." sqref="I3"/>
    <dataValidation type="list" allowBlank="1" showInputMessage="1" showErrorMessage="1" errorTitle="Invalid entry" error="Choose a foul from the drop down list. If the call is not listed, enter &quot;other&quot; and explain in the description field to the right." prompt="Choose a foul from the drop down list." sqref="G8">
      <formula1>$T$12:$T$30</formula1>
    </dataValidation>
    <dataValidation type="list" allowBlank="1" showErrorMessage="1" errorTitle="Invalid entry" error="Choose a violation from the drop down list. If the call is not listed, enter &quot;other&quot; and explain in the description field to the right." sqref="F9:F97">
      <formula1>$T$34:$T$54</formula1>
    </dataValidation>
    <dataValidation type="list" allowBlank="1" showInputMessage="1" showErrorMessage="1" errorTitle="Invalid entry" error="Choose a violation from the drop down list. If the call is not listed, enter &quot;other&quot; and explain in the description field to the right." prompt="Choose a violation from the drop down list." sqref="F8">
      <formula1>$T$34:$T$54</formula1>
    </dataValidation>
  </dataValidations>
  <pageMargins left="0.5" right="0.5" top="0.5" bottom="0.25" header="0.25" footer="0.25"/>
  <pageSetup scale="50" fitToHeight="4" orientation="portrait"/>
  <headerFooter>
    <oddFooter>&amp;C&amp;P of 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Game Summary</vt:lpstr>
      <vt:lpstr>1st half breakdown</vt:lpstr>
      <vt:lpstr>2nd half breakdown</vt:lpstr>
      <vt:lpstr>Overtime breakdown</vt:lpstr>
      <vt:lpstr>'1st half breakdown'!Print_Area</vt:lpstr>
      <vt:lpstr>'2nd half breakdown'!Print_Area</vt:lpstr>
      <vt:lpstr>'Game Summary'!Print_Area</vt:lpstr>
      <vt:lpstr>'Overtime breakdown'!Print_Area</vt:lpstr>
      <vt:lpstr>'1st half breakdown'!Print_Titles</vt:lpstr>
      <vt:lpstr>'2nd half breakdown'!Print_Titles</vt:lpstr>
      <vt:lpstr>'Overtime breakdown'!Print_Titles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Paul Behr</cp:lastModifiedBy>
  <cp:lastPrinted>2011-08-16T20:22:40Z</cp:lastPrinted>
  <dcterms:created xsi:type="dcterms:W3CDTF">2009-11-26T19:10:22Z</dcterms:created>
  <dcterms:modified xsi:type="dcterms:W3CDTF">2012-04-28T20:13:05Z</dcterms:modified>
</cp:coreProperties>
</file>